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129.21.21.66\Compartir\Miguel Torrejon\Compendio Estadistica - 2024\Juan Liviapoma\"/>
    </mc:Choice>
  </mc:AlternateContent>
  <bookViews>
    <workbookView xWindow="0" yWindow="0" windowWidth="24000" windowHeight="9600" tabRatio="783"/>
  </bookViews>
  <sheets>
    <sheet name="Laboratorio" sheetId="31" r:id="rId1"/>
  </sheets>
  <definedNames>
    <definedName name="_xlnm._FilterDatabase" localSheetId="0" hidden="1">Laboratorio!$B$5:$O$185</definedName>
    <definedName name="_xlnm.Print_Area" localSheetId="0">Laboratorio!$B$1:$P$207</definedName>
    <definedName name="ATENCIONES_DE_EMERGENCIAS_AÑO_2007">#N/A</definedName>
  </definedNames>
  <calcPr calcId="162913"/>
</workbook>
</file>

<file path=xl/calcChain.xml><?xml version="1.0" encoding="utf-8"?>
<calcChain xmlns="http://schemas.openxmlformats.org/spreadsheetml/2006/main">
  <c r="C92" i="31" l="1"/>
  <c r="M143" i="31" l="1"/>
  <c r="N143" i="31"/>
  <c r="O143" i="31"/>
  <c r="O187" i="31" l="1"/>
  <c r="O202" i="31" s="1"/>
  <c r="N187" i="31"/>
  <c r="N202" i="31" s="1"/>
  <c r="M187" i="31"/>
  <c r="M202" i="31" s="1"/>
  <c r="L187" i="31" l="1"/>
  <c r="L202" i="31" s="1"/>
  <c r="L143" i="31"/>
  <c r="K143" i="31" l="1"/>
  <c r="K187" i="31"/>
  <c r="K202" i="31" s="1"/>
  <c r="D202" i="31" l="1"/>
  <c r="E202" i="31"/>
  <c r="F202" i="31"/>
  <c r="D187" i="31"/>
  <c r="E187" i="31"/>
  <c r="F187" i="31"/>
  <c r="G187" i="31"/>
  <c r="G202" i="31" s="1"/>
  <c r="C202" i="31" s="1"/>
  <c r="H187" i="31"/>
  <c r="H202" i="31" s="1"/>
  <c r="I187" i="31"/>
  <c r="I202" i="31" s="1"/>
  <c r="J187" i="31"/>
  <c r="J202" i="31" s="1"/>
  <c r="D143" i="31"/>
  <c r="E143" i="31"/>
  <c r="F143" i="31"/>
  <c r="G143" i="31"/>
  <c r="H143" i="31"/>
  <c r="I143" i="31"/>
  <c r="J143" i="31"/>
  <c r="C14" i="31"/>
  <c r="C187" i="31" l="1"/>
  <c r="C143" i="31"/>
  <c r="O204" i="31" l="1"/>
  <c r="N204" i="31"/>
  <c r="M204" i="31"/>
  <c r="L204" i="31"/>
  <c r="K204" i="31"/>
  <c r="J204" i="31"/>
  <c r="I204" i="31"/>
  <c r="H204" i="31"/>
  <c r="G204" i="31"/>
  <c r="F204" i="31"/>
  <c r="E204" i="31"/>
  <c r="D204" i="31"/>
  <c r="O203" i="31"/>
  <c r="N203" i="31"/>
  <c r="M203" i="31"/>
  <c r="L203" i="31"/>
  <c r="K203" i="31"/>
  <c r="J203" i="31"/>
  <c r="I203" i="31"/>
  <c r="H203" i="31"/>
  <c r="G203" i="31"/>
  <c r="F203" i="31"/>
  <c r="E203" i="31"/>
  <c r="D203" i="31"/>
  <c r="O189" i="31"/>
  <c r="N189" i="31"/>
  <c r="M189" i="31"/>
  <c r="L189" i="31"/>
  <c r="K189" i="31"/>
  <c r="J189" i="31"/>
  <c r="I189" i="31"/>
  <c r="H189" i="31"/>
  <c r="G189" i="31"/>
  <c r="F189" i="31"/>
  <c r="E189" i="31"/>
  <c r="D189" i="31"/>
  <c r="O188" i="31"/>
  <c r="O144" i="31" s="1"/>
  <c r="N188" i="31"/>
  <c r="M188" i="31"/>
  <c r="M144" i="31" s="1"/>
  <c r="L188" i="31"/>
  <c r="L144" i="31" s="1"/>
  <c r="K188" i="31"/>
  <c r="K144" i="31" s="1"/>
  <c r="J188" i="31"/>
  <c r="J144" i="31" s="1"/>
  <c r="I188" i="31"/>
  <c r="I144" i="31" s="1"/>
  <c r="H188" i="31"/>
  <c r="H144" i="31" s="1"/>
  <c r="G188" i="31"/>
  <c r="G144" i="31" s="1"/>
  <c r="F188" i="31"/>
  <c r="F144" i="31" s="1"/>
  <c r="E188" i="31"/>
  <c r="E144" i="31" s="1"/>
  <c r="D188" i="31"/>
  <c r="D144" i="31" s="1"/>
  <c r="O186" i="31"/>
  <c r="O201" i="31" s="1"/>
  <c r="N186" i="31"/>
  <c r="N201" i="31" s="1"/>
  <c r="M186" i="31"/>
  <c r="M201" i="31" s="1"/>
  <c r="L186" i="31"/>
  <c r="L201" i="31" s="1"/>
  <c r="K186" i="31"/>
  <c r="K201" i="31" s="1"/>
  <c r="J186" i="31"/>
  <c r="J201" i="31" s="1"/>
  <c r="I186" i="31"/>
  <c r="I201" i="31" s="1"/>
  <c r="H186" i="31"/>
  <c r="H201" i="31" s="1"/>
  <c r="G186" i="31"/>
  <c r="G201" i="31" s="1"/>
  <c r="F186" i="31"/>
  <c r="F201" i="31" s="1"/>
  <c r="E186" i="31"/>
  <c r="E201" i="31" s="1"/>
  <c r="D186" i="31"/>
  <c r="D201" i="31" s="1"/>
  <c r="O145" i="31"/>
  <c r="N145" i="31"/>
  <c r="M145" i="31"/>
  <c r="L145" i="31"/>
  <c r="K145" i="31"/>
  <c r="J145" i="31"/>
  <c r="I145" i="31"/>
  <c r="H145" i="31"/>
  <c r="G145" i="31"/>
  <c r="F145" i="31"/>
  <c r="E145" i="31"/>
  <c r="D145" i="31"/>
  <c r="N144" i="31"/>
  <c r="O142" i="31"/>
  <c r="N142" i="31"/>
  <c r="M142" i="31"/>
  <c r="L142" i="31"/>
  <c r="K142" i="31"/>
  <c r="J142" i="31"/>
  <c r="I142" i="31"/>
  <c r="H142" i="31"/>
  <c r="G142" i="31"/>
  <c r="F142" i="31"/>
  <c r="E142" i="31"/>
  <c r="D142" i="31"/>
  <c r="C124" i="31"/>
  <c r="C123" i="31"/>
  <c r="C122" i="31"/>
  <c r="C121" i="31"/>
  <c r="O120" i="31"/>
  <c r="N120" i="31"/>
  <c r="M120" i="31"/>
  <c r="L120" i="31"/>
  <c r="K120" i="31"/>
  <c r="J120" i="31"/>
  <c r="I120" i="31"/>
  <c r="H120" i="31"/>
  <c r="G120" i="31"/>
  <c r="F120" i="31"/>
  <c r="E120" i="31"/>
  <c r="D120" i="31"/>
  <c r="C119" i="31"/>
  <c r="C118" i="31"/>
  <c r="C117" i="31"/>
  <c r="C116" i="31"/>
  <c r="O115" i="31"/>
  <c r="N115" i="31"/>
  <c r="M115" i="31"/>
  <c r="L115" i="31"/>
  <c r="K115" i="31"/>
  <c r="J115" i="31"/>
  <c r="I115" i="31"/>
  <c r="H115" i="31"/>
  <c r="G115" i="31"/>
  <c r="F115" i="31"/>
  <c r="E115" i="31"/>
  <c r="D115" i="31"/>
  <c r="C114" i="31"/>
  <c r="C113" i="31"/>
  <c r="C112" i="31"/>
  <c r="C111" i="31"/>
  <c r="O110" i="31"/>
  <c r="N110" i="31"/>
  <c r="M110" i="31"/>
  <c r="L110" i="31"/>
  <c r="K110" i="31"/>
  <c r="J110" i="31"/>
  <c r="I110" i="31"/>
  <c r="H110" i="31"/>
  <c r="G110" i="31"/>
  <c r="F110" i="31"/>
  <c r="E110" i="31"/>
  <c r="D110" i="31"/>
  <c r="C109" i="31"/>
  <c r="C108" i="31"/>
  <c r="C107" i="31"/>
  <c r="C106" i="31"/>
  <c r="O105" i="31"/>
  <c r="N105" i="31"/>
  <c r="M105" i="31"/>
  <c r="L105" i="31"/>
  <c r="K105" i="31"/>
  <c r="J105" i="31"/>
  <c r="I105" i="31"/>
  <c r="H105" i="31"/>
  <c r="G105" i="31"/>
  <c r="F105" i="31"/>
  <c r="E105" i="31"/>
  <c r="D105" i="31"/>
  <c r="C102" i="31"/>
  <c r="C101" i="31"/>
  <c r="C100" i="31"/>
  <c r="C99" i="31"/>
  <c r="O98" i="31"/>
  <c r="N98" i="31"/>
  <c r="M98" i="31"/>
  <c r="L98" i="31"/>
  <c r="K98" i="31"/>
  <c r="J98" i="31"/>
  <c r="I98" i="31"/>
  <c r="H98" i="31"/>
  <c r="G98" i="31"/>
  <c r="F98" i="31"/>
  <c r="E98" i="31"/>
  <c r="D98" i="31"/>
  <c r="C97" i="31"/>
  <c r="C96" i="31"/>
  <c r="C95" i="31"/>
  <c r="C94" i="31"/>
  <c r="O93" i="31"/>
  <c r="N93" i="31"/>
  <c r="M93" i="31"/>
  <c r="L93" i="31"/>
  <c r="K93" i="31"/>
  <c r="K86" i="31" s="1"/>
  <c r="J93" i="31"/>
  <c r="I93" i="31"/>
  <c r="H93" i="31"/>
  <c r="G93" i="31"/>
  <c r="F93" i="31"/>
  <c r="E93" i="31"/>
  <c r="D93" i="31"/>
  <c r="C91" i="31"/>
  <c r="C90" i="31"/>
  <c r="C89" i="31"/>
  <c r="C88" i="31"/>
  <c r="O87" i="31"/>
  <c r="N87" i="31"/>
  <c r="M87" i="31"/>
  <c r="L87" i="31"/>
  <c r="K87" i="31"/>
  <c r="J87" i="31"/>
  <c r="I87" i="31"/>
  <c r="H87" i="31"/>
  <c r="G87" i="31"/>
  <c r="F87" i="31"/>
  <c r="E87" i="31"/>
  <c r="D87" i="31"/>
  <c r="C84" i="31"/>
  <c r="C83" i="31"/>
  <c r="C82" i="31"/>
  <c r="C81" i="31"/>
  <c r="O80" i="31"/>
  <c r="N80" i="31"/>
  <c r="M80" i="31"/>
  <c r="L80" i="31"/>
  <c r="K80" i="31"/>
  <c r="J80" i="31"/>
  <c r="I80" i="31"/>
  <c r="H80" i="31"/>
  <c r="G80" i="31"/>
  <c r="F80" i="31"/>
  <c r="E80" i="31"/>
  <c r="D80" i="31"/>
  <c r="C79" i="31"/>
  <c r="C78" i="31"/>
  <c r="C77" i="31"/>
  <c r="C76" i="31"/>
  <c r="O75" i="31"/>
  <c r="N75" i="31"/>
  <c r="M75" i="31"/>
  <c r="L75" i="31"/>
  <c r="K75" i="31"/>
  <c r="J75" i="31"/>
  <c r="I75" i="31"/>
  <c r="H75" i="31"/>
  <c r="G75" i="31"/>
  <c r="F75" i="31"/>
  <c r="E75" i="31"/>
  <c r="D75" i="31"/>
  <c r="C74" i="31"/>
  <c r="C73" i="31"/>
  <c r="C72" i="31"/>
  <c r="C71" i="31"/>
  <c r="O70" i="31"/>
  <c r="N70" i="31"/>
  <c r="M70" i="31"/>
  <c r="L70" i="31"/>
  <c r="K70" i="31"/>
  <c r="J70" i="31"/>
  <c r="I70" i="31"/>
  <c r="H70" i="31"/>
  <c r="G70" i="31"/>
  <c r="F70" i="31"/>
  <c r="E70" i="31"/>
  <c r="D70" i="31"/>
  <c r="C66" i="31"/>
  <c r="C65" i="31"/>
  <c r="C64" i="31"/>
  <c r="O63" i="31"/>
  <c r="N63" i="31"/>
  <c r="M63" i="31"/>
  <c r="L63" i="31"/>
  <c r="K63" i="31"/>
  <c r="J63" i="31"/>
  <c r="I63" i="31"/>
  <c r="H63" i="31"/>
  <c r="G63" i="31"/>
  <c r="F63" i="31"/>
  <c r="E63" i="31"/>
  <c r="D63" i="31"/>
  <c r="C62" i="31"/>
  <c r="C61" i="31"/>
  <c r="C60" i="31"/>
  <c r="C59" i="31"/>
  <c r="C58" i="31"/>
  <c r="C57" i="31"/>
  <c r="O56" i="31"/>
  <c r="N56" i="31"/>
  <c r="M56" i="31"/>
  <c r="L56" i="31"/>
  <c r="K56" i="31"/>
  <c r="J56" i="31"/>
  <c r="I56" i="31"/>
  <c r="H56" i="31"/>
  <c r="G56" i="31"/>
  <c r="F56" i="31"/>
  <c r="E56" i="31"/>
  <c r="D56" i="31"/>
  <c r="C55" i="31"/>
  <c r="C54" i="31"/>
  <c r="C53" i="31"/>
  <c r="O52" i="31"/>
  <c r="N52" i="31"/>
  <c r="M52" i="31"/>
  <c r="L52" i="31"/>
  <c r="K52" i="31"/>
  <c r="J52" i="31"/>
  <c r="I52" i="31"/>
  <c r="H52" i="31"/>
  <c r="G52" i="31"/>
  <c r="F52" i="31"/>
  <c r="E52" i="31"/>
  <c r="D52" i="31"/>
  <c r="C51" i="31"/>
  <c r="C50" i="31"/>
  <c r="C49" i="31"/>
  <c r="C48" i="31"/>
  <c r="C47" i="31"/>
  <c r="C46" i="31"/>
  <c r="O45" i="31"/>
  <c r="N45" i="31"/>
  <c r="M45" i="31"/>
  <c r="L45" i="31"/>
  <c r="K45" i="31"/>
  <c r="J45" i="31"/>
  <c r="I45" i="31"/>
  <c r="H45" i="31"/>
  <c r="G45" i="31"/>
  <c r="F45" i="31"/>
  <c r="E45" i="31"/>
  <c r="D45" i="31"/>
  <c r="C44" i="31"/>
  <c r="C43" i="31"/>
  <c r="O42" i="31"/>
  <c r="N42" i="31"/>
  <c r="M42" i="31"/>
  <c r="L42" i="31"/>
  <c r="K42" i="31"/>
  <c r="J42" i="31"/>
  <c r="I42" i="31"/>
  <c r="H42" i="31"/>
  <c r="G42" i="31"/>
  <c r="F42" i="31"/>
  <c r="E42" i="31"/>
  <c r="D42" i="31"/>
  <c r="C41" i="31"/>
  <c r="C40" i="31"/>
  <c r="C39" i="31"/>
  <c r="C38" i="31"/>
  <c r="C37" i="31"/>
  <c r="C36" i="31"/>
  <c r="O35" i="31"/>
  <c r="N35" i="31"/>
  <c r="M35" i="31"/>
  <c r="L35" i="31"/>
  <c r="K35" i="31"/>
  <c r="J35" i="31"/>
  <c r="I35" i="31"/>
  <c r="H35" i="31"/>
  <c r="G35" i="31"/>
  <c r="F35" i="31"/>
  <c r="E35" i="31"/>
  <c r="D35" i="31"/>
  <c r="C34" i="31"/>
  <c r="C33" i="31"/>
  <c r="C32" i="31"/>
  <c r="C31" i="31"/>
  <c r="C30" i="31"/>
  <c r="O29" i="31"/>
  <c r="N29" i="31"/>
  <c r="M29" i="31"/>
  <c r="L29" i="31"/>
  <c r="K29" i="31"/>
  <c r="J29" i="31"/>
  <c r="I29" i="31"/>
  <c r="H29" i="31"/>
  <c r="G29" i="31"/>
  <c r="F29" i="31"/>
  <c r="E29" i="31"/>
  <c r="D29" i="31"/>
  <c r="C28" i="31"/>
  <c r="C27" i="31"/>
  <c r="C26" i="31"/>
  <c r="C25" i="31"/>
  <c r="C24" i="31"/>
  <c r="C23" i="31"/>
  <c r="O22" i="31"/>
  <c r="N22" i="31"/>
  <c r="M22" i="31"/>
  <c r="L22" i="31"/>
  <c r="K22" i="31"/>
  <c r="J22" i="31"/>
  <c r="I22" i="31"/>
  <c r="H22" i="31"/>
  <c r="G22" i="31"/>
  <c r="F22" i="31"/>
  <c r="E22" i="31"/>
  <c r="D22" i="31"/>
  <c r="C20" i="31"/>
  <c r="C19" i="31"/>
  <c r="C18" i="31"/>
  <c r="O17" i="31"/>
  <c r="O191" i="31" s="1"/>
  <c r="N17" i="31"/>
  <c r="N191" i="31" s="1"/>
  <c r="M17" i="31"/>
  <c r="M191" i="31" s="1"/>
  <c r="L17" i="31"/>
  <c r="L191" i="31" s="1"/>
  <c r="K17" i="31"/>
  <c r="K191" i="31" s="1"/>
  <c r="J17" i="31"/>
  <c r="J191" i="31" s="1"/>
  <c r="I17" i="31"/>
  <c r="H17" i="31"/>
  <c r="H191" i="31" s="1"/>
  <c r="G17" i="31"/>
  <c r="G191" i="31" s="1"/>
  <c r="F17" i="31"/>
  <c r="F191" i="31" s="1"/>
  <c r="E17" i="31"/>
  <c r="E191" i="31" s="1"/>
  <c r="D17" i="31"/>
  <c r="D191" i="31" s="1"/>
  <c r="C16" i="31"/>
  <c r="C15" i="31"/>
  <c r="C13" i="31"/>
  <c r="C12" i="31"/>
  <c r="C11" i="31"/>
  <c r="C10" i="31"/>
  <c r="C9" i="31"/>
  <c r="C8" i="31"/>
  <c r="O7" i="31"/>
  <c r="N7" i="31"/>
  <c r="M7" i="31"/>
  <c r="L7" i="31"/>
  <c r="K7" i="31"/>
  <c r="J7" i="31"/>
  <c r="I7" i="31"/>
  <c r="H7" i="31"/>
  <c r="G7" i="31"/>
  <c r="F7" i="31"/>
  <c r="E7" i="31"/>
  <c r="D7" i="31"/>
  <c r="O86" i="31" l="1"/>
  <c r="N21" i="31"/>
  <c r="F69" i="31"/>
  <c r="H69" i="31"/>
  <c r="K104" i="31"/>
  <c r="C63" i="31"/>
  <c r="M104" i="31"/>
  <c r="L104" i="31"/>
  <c r="L21" i="31"/>
  <c r="C120" i="31"/>
  <c r="E86" i="31"/>
  <c r="C42" i="31"/>
  <c r="K21" i="31"/>
  <c r="H21" i="31"/>
  <c r="D104" i="31"/>
  <c r="D68" i="31" s="1"/>
  <c r="D6" i="31" s="1"/>
  <c r="G21" i="31"/>
  <c r="H86" i="31"/>
  <c r="D86" i="31"/>
  <c r="J104" i="31"/>
  <c r="F104" i="31"/>
  <c r="N86" i="31"/>
  <c r="E104" i="31"/>
  <c r="C17" i="31"/>
  <c r="G210" i="31" s="1"/>
  <c r="C142" i="31"/>
  <c r="J69" i="31"/>
  <c r="N69" i="31"/>
  <c r="G69" i="31"/>
  <c r="G68" i="31" s="1"/>
  <c r="G6" i="31" s="1"/>
  <c r="O69" i="31"/>
  <c r="L86" i="31"/>
  <c r="C189" i="31"/>
  <c r="D69" i="31"/>
  <c r="O104" i="31"/>
  <c r="O21" i="31"/>
  <c r="M69" i="31"/>
  <c r="G86" i="31"/>
  <c r="D21" i="31"/>
  <c r="E21" i="31"/>
  <c r="K69" i="31"/>
  <c r="G104" i="31"/>
  <c r="F21" i="31"/>
  <c r="M21" i="31"/>
  <c r="C186" i="31"/>
  <c r="N104" i="31"/>
  <c r="L69" i="31"/>
  <c r="M86" i="31"/>
  <c r="C203" i="31"/>
  <c r="E69" i="31"/>
  <c r="E68" i="31" s="1"/>
  <c r="J86" i="31"/>
  <c r="F86" i="31"/>
  <c r="H104" i="31"/>
  <c r="H68" i="31" s="1"/>
  <c r="H6" i="31" s="1"/>
  <c r="C115" i="31"/>
  <c r="C52" i="31"/>
  <c r="J21" i="31"/>
  <c r="C204" i="31"/>
  <c r="C105" i="31"/>
  <c r="C110" i="31"/>
  <c r="I104" i="31"/>
  <c r="C98" i="31"/>
  <c r="C93" i="31"/>
  <c r="I86" i="31"/>
  <c r="C87" i="31"/>
  <c r="C80" i="31"/>
  <c r="C75" i="31"/>
  <c r="I69" i="31"/>
  <c r="C70" i="31"/>
  <c r="C56" i="31"/>
  <c r="C45" i="31"/>
  <c r="C29" i="31"/>
  <c r="C35" i="31"/>
  <c r="C22" i="31"/>
  <c r="I21" i="31"/>
  <c r="C188" i="31"/>
  <c r="C144" i="31"/>
  <c r="C145" i="31"/>
  <c r="F190" i="31"/>
  <c r="F205" i="31"/>
  <c r="G190" i="31"/>
  <c r="G205" i="31"/>
  <c r="J190" i="31"/>
  <c r="J205" i="31"/>
  <c r="K190" i="31"/>
  <c r="K205" i="31"/>
  <c r="E6" i="31"/>
  <c r="L190" i="31"/>
  <c r="L205" i="31"/>
  <c r="M190" i="31"/>
  <c r="M205" i="31"/>
  <c r="O190" i="31"/>
  <c r="O205" i="31"/>
  <c r="N190" i="31"/>
  <c r="N205" i="31"/>
  <c r="D190" i="31"/>
  <c r="D205" i="31"/>
  <c r="E190" i="31"/>
  <c r="E205" i="31"/>
  <c r="H205" i="31"/>
  <c r="H190" i="31"/>
  <c r="C201" i="31"/>
  <c r="I191" i="31"/>
  <c r="C7" i="31"/>
  <c r="O68" i="31" l="1"/>
  <c r="O6" i="31" s="1"/>
  <c r="K68" i="31"/>
  <c r="F68" i="31"/>
  <c r="F6" i="31" s="1"/>
  <c r="N68" i="31"/>
  <c r="N6" i="31" s="1"/>
  <c r="M68" i="31"/>
  <c r="M6" i="31" s="1"/>
  <c r="E152" i="31"/>
  <c r="N158" i="31"/>
  <c r="O156" i="31"/>
  <c r="O165" i="31"/>
  <c r="G149" i="31"/>
  <c r="F150" i="31"/>
  <c r="K6" i="31"/>
  <c r="N166" i="31"/>
  <c r="D161" i="31"/>
  <c r="C104" i="31"/>
  <c r="J68" i="31"/>
  <c r="J6" i="31" s="1"/>
  <c r="L68" i="31"/>
  <c r="L6" i="31" s="1"/>
  <c r="E151" i="31"/>
  <c r="E149" i="31"/>
  <c r="D151" i="31"/>
  <c r="N156" i="31"/>
  <c r="K160" i="31"/>
  <c r="I150" i="31"/>
  <c r="I163" i="31"/>
  <c r="D150" i="31"/>
  <c r="O152" i="31"/>
  <c r="L158" i="31"/>
  <c r="J161" i="31"/>
  <c r="H151" i="31"/>
  <c r="G165" i="31"/>
  <c r="O151" i="31"/>
  <c r="M156" i="31"/>
  <c r="K159" i="31"/>
  <c r="H163" i="31"/>
  <c r="G152" i="31"/>
  <c r="L159" i="31"/>
  <c r="L156" i="31"/>
  <c r="L157" i="31"/>
  <c r="G163" i="31"/>
  <c r="G164" i="31"/>
  <c r="D157" i="31"/>
  <c r="K157" i="31"/>
  <c r="J159" i="31"/>
  <c r="F164" i="31"/>
  <c r="E166" i="31"/>
  <c r="L161" i="31"/>
  <c r="J158" i="31"/>
  <c r="H161" i="31"/>
  <c r="E165" i="31"/>
  <c r="I149" i="31"/>
  <c r="I164" i="31"/>
  <c r="I159" i="31"/>
  <c r="F163" i="31"/>
  <c r="D166" i="31"/>
  <c r="H150" i="31"/>
  <c r="M149" i="31"/>
  <c r="H160" i="31"/>
  <c r="O166" i="31"/>
  <c r="O167" i="31"/>
  <c r="D156" i="31"/>
  <c r="K151" i="31"/>
  <c r="E150" i="31"/>
  <c r="E163" i="31"/>
  <c r="N167" i="31"/>
  <c r="G150" i="31"/>
  <c r="O157" i="31"/>
  <c r="D164" i="31"/>
  <c r="I160" i="31"/>
  <c r="M157" i="31"/>
  <c r="F151" i="31"/>
  <c r="D167" i="31"/>
  <c r="H164" i="31"/>
  <c r="J163" i="31"/>
  <c r="F166" i="31"/>
  <c r="H165" i="31"/>
  <c r="E158" i="31"/>
  <c r="E164" i="31"/>
  <c r="G151" i="31"/>
  <c r="E167" i="31"/>
  <c r="G166" i="31"/>
  <c r="M167" i="31"/>
  <c r="J160" i="31"/>
  <c r="N157" i="31"/>
  <c r="N152" i="31"/>
  <c r="F149" i="31"/>
  <c r="D165" i="31"/>
  <c r="I161" i="31"/>
  <c r="M158" i="31"/>
  <c r="F152" i="31"/>
  <c r="J149" i="31"/>
  <c r="I151" i="31"/>
  <c r="C69" i="31"/>
  <c r="I152" i="31"/>
  <c r="M159" i="31"/>
  <c r="E156" i="31"/>
  <c r="H157" i="31"/>
  <c r="C86" i="31"/>
  <c r="L160" i="31"/>
  <c r="G161" i="31"/>
  <c r="K158" i="31"/>
  <c r="D152" i="31"/>
  <c r="H149" i="31"/>
  <c r="F165" i="31"/>
  <c r="K161" i="31"/>
  <c r="N159" i="31"/>
  <c r="D149" i="31"/>
  <c r="F167" i="31"/>
  <c r="C21" i="31"/>
  <c r="G148" i="31" s="1"/>
  <c r="F156" i="31"/>
  <c r="I68" i="31"/>
  <c r="J150" i="31"/>
  <c r="M151" i="31"/>
  <c r="O158" i="31"/>
  <c r="D158" i="31"/>
  <c r="O159" i="31"/>
  <c r="M160" i="31"/>
  <c r="N160" i="31"/>
  <c r="I167" i="31"/>
  <c r="M161" i="31"/>
  <c r="G167" i="31"/>
  <c r="F157" i="31"/>
  <c r="D160" i="31"/>
  <c r="M165" i="31"/>
  <c r="K164" i="31"/>
  <c r="K165" i="31"/>
  <c r="G160" i="31"/>
  <c r="M164" i="31"/>
  <c r="I6" i="31"/>
  <c r="G156" i="31"/>
  <c r="L150" i="31"/>
  <c r="J166" i="31"/>
  <c r="N163" i="31"/>
  <c r="K167" i="31"/>
  <c r="J152" i="31"/>
  <c r="N149" i="31"/>
  <c r="L165" i="31"/>
  <c r="F161" i="31"/>
  <c r="K163" i="31"/>
  <c r="D159" i="31"/>
  <c r="H156" i="31"/>
  <c r="M150" i="31"/>
  <c r="K166" i="31"/>
  <c r="O164" i="31"/>
  <c r="J164" i="31"/>
  <c r="O160" i="31"/>
  <c r="G157" i="31"/>
  <c r="L151" i="31"/>
  <c r="J167" i="31"/>
  <c r="N165" i="31"/>
  <c r="K149" i="31"/>
  <c r="I165" i="31"/>
  <c r="N161" i="31"/>
  <c r="F158" i="31"/>
  <c r="K152" i="31"/>
  <c r="O149" i="31"/>
  <c r="H166" i="31"/>
  <c r="L163" i="31"/>
  <c r="E159" i="31"/>
  <c r="I156" i="31"/>
  <c r="N150" i="31"/>
  <c r="H152" i="31"/>
  <c r="L149" i="31"/>
  <c r="J165" i="31"/>
  <c r="O161" i="31"/>
  <c r="G158" i="31"/>
  <c r="L152" i="31"/>
  <c r="K150" i="31"/>
  <c r="I166" i="31"/>
  <c r="M163" i="31"/>
  <c r="F159" i="31"/>
  <c r="J156" i="31"/>
  <c r="E157" i="31"/>
  <c r="J151" i="31"/>
  <c r="H167" i="31"/>
  <c r="L164" i="31"/>
  <c r="E160" i="31"/>
  <c r="I157" i="31"/>
  <c r="L166" i="31"/>
  <c r="D163" i="31"/>
  <c r="O150" i="31"/>
  <c r="M166" i="31"/>
  <c r="N151" i="31"/>
  <c r="L167" i="31"/>
  <c r="H158" i="31"/>
  <c r="M152" i="31"/>
  <c r="G159" i="31"/>
  <c r="K156" i="31"/>
  <c r="F160" i="31"/>
  <c r="J157" i="31"/>
  <c r="E161" i="31"/>
  <c r="I158" i="31"/>
  <c r="O163" i="31"/>
  <c r="H159" i="31"/>
  <c r="N164" i="31"/>
  <c r="K185" i="31"/>
  <c r="L184" i="31"/>
  <c r="M183" i="31"/>
  <c r="N182" i="31"/>
  <c r="O181" i="31"/>
  <c r="C211" i="31"/>
  <c r="J185" i="31"/>
  <c r="K184" i="31"/>
  <c r="L183" i="31"/>
  <c r="M182" i="31"/>
  <c r="N181" i="31"/>
  <c r="I185" i="31"/>
  <c r="J184" i="31"/>
  <c r="K183" i="31"/>
  <c r="L182" i="31"/>
  <c r="M181" i="31"/>
  <c r="H185" i="31"/>
  <c r="I184" i="31"/>
  <c r="J183" i="31"/>
  <c r="K182" i="31"/>
  <c r="L181" i="31"/>
  <c r="G185" i="31"/>
  <c r="H184" i="31"/>
  <c r="I183" i="31"/>
  <c r="J182" i="31"/>
  <c r="K181" i="31"/>
  <c r="F185" i="31"/>
  <c r="G184" i="31"/>
  <c r="H183" i="31"/>
  <c r="I182" i="31"/>
  <c r="J181" i="31"/>
  <c r="E185" i="31"/>
  <c r="F184" i="31"/>
  <c r="G183" i="31"/>
  <c r="H182" i="31"/>
  <c r="I181" i="31"/>
  <c r="D185" i="31"/>
  <c r="E184" i="31"/>
  <c r="F183" i="31"/>
  <c r="G182" i="31"/>
  <c r="H181" i="31"/>
  <c r="O185" i="31"/>
  <c r="D184" i="31"/>
  <c r="E183" i="31"/>
  <c r="F182" i="31"/>
  <c r="G181" i="31"/>
  <c r="N185" i="31"/>
  <c r="O184" i="31"/>
  <c r="D183" i="31"/>
  <c r="E182" i="31"/>
  <c r="F181" i="31"/>
  <c r="M185" i="31"/>
  <c r="N184" i="31"/>
  <c r="O183" i="31"/>
  <c r="D182" i="31"/>
  <c r="E181" i="31"/>
  <c r="L185" i="31"/>
  <c r="M184" i="31"/>
  <c r="N183" i="31"/>
  <c r="O182" i="31"/>
  <c r="D181" i="31"/>
  <c r="I190" i="31"/>
  <c r="I205" i="31"/>
  <c r="C205" i="31" s="1"/>
  <c r="C191" i="31"/>
  <c r="C190" i="31" s="1"/>
  <c r="L173" i="31" l="1"/>
  <c r="L196" i="31" s="1"/>
  <c r="C6" i="31"/>
  <c r="J176" i="31"/>
  <c r="J199" i="31" s="1"/>
  <c r="I176" i="31"/>
  <c r="I199" i="31" s="1"/>
  <c r="F175" i="31"/>
  <c r="F198" i="31" s="1"/>
  <c r="O174" i="31"/>
  <c r="O197" i="31" s="1"/>
  <c r="H176" i="31"/>
  <c r="H199" i="31" s="1"/>
  <c r="M176" i="31"/>
  <c r="M199" i="31" s="1"/>
  <c r="L176" i="31"/>
  <c r="L199" i="31" s="1"/>
  <c r="G174" i="31"/>
  <c r="G197" i="31" s="1"/>
  <c r="M173" i="31"/>
  <c r="M196" i="31" s="1"/>
  <c r="O177" i="31"/>
  <c r="O200" i="31" s="1"/>
  <c r="O173" i="31"/>
  <c r="O196" i="31" s="1"/>
  <c r="D177" i="31"/>
  <c r="D200" i="31" s="1"/>
  <c r="E175" i="31"/>
  <c r="E198" i="31" s="1"/>
  <c r="I175" i="31"/>
  <c r="I198" i="31" s="1"/>
  <c r="K175" i="31"/>
  <c r="K198" i="31" s="1"/>
  <c r="O175" i="31"/>
  <c r="O198" i="31" s="1"/>
  <c r="E177" i="31"/>
  <c r="E200" i="31" s="1"/>
  <c r="G177" i="31"/>
  <c r="G200" i="31" s="1"/>
  <c r="H177" i="31"/>
  <c r="H200" i="31" s="1"/>
  <c r="D173" i="31"/>
  <c r="D196" i="31" s="1"/>
  <c r="M175" i="31"/>
  <c r="M198" i="31" s="1"/>
  <c r="H175" i="31"/>
  <c r="H198" i="31" s="1"/>
  <c r="K176" i="31"/>
  <c r="K199" i="31" s="1"/>
  <c r="D175" i="31"/>
  <c r="D198" i="31" s="1"/>
  <c r="N177" i="31"/>
  <c r="N200" i="31" s="1"/>
  <c r="I177" i="31"/>
  <c r="I200" i="31" s="1"/>
  <c r="L174" i="31"/>
  <c r="L197" i="31" s="1"/>
  <c r="F176" i="31"/>
  <c r="F199" i="31" s="1"/>
  <c r="N175" i="31"/>
  <c r="N198" i="31" s="1"/>
  <c r="F177" i="31"/>
  <c r="F200" i="31" s="1"/>
  <c r="F174" i="31"/>
  <c r="F197" i="31" s="1"/>
  <c r="M177" i="31"/>
  <c r="M200" i="31" s="1"/>
  <c r="E173" i="31"/>
  <c r="E196" i="31" s="1"/>
  <c r="N173" i="31"/>
  <c r="N196" i="31" s="1"/>
  <c r="E176" i="31"/>
  <c r="H173" i="31"/>
  <c r="H196" i="31" s="1"/>
  <c r="D176" i="31"/>
  <c r="D199" i="31" s="1"/>
  <c r="L177" i="31"/>
  <c r="L200" i="31" s="1"/>
  <c r="J173" i="31"/>
  <c r="J196" i="31" s="1"/>
  <c r="H174" i="31"/>
  <c r="H197" i="31" s="1"/>
  <c r="I173" i="31"/>
  <c r="I196" i="31" s="1"/>
  <c r="E174" i="31"/>
  <c r="E197" i="31" s="1"/>
  <c r="N176" i="31"/>
  <c r="N199" i="31" s="1"/>
  <c r="D174" i="31"/>
  <c r="D197" i="31" s="1"/>
  <c r="G175" i="31"/>
  <c r="G198" i="31" s="1"/>
  <c r="O176" i="31"/>
  <c r="O199" i="31" s="1"/>
  <c r="K177" i="31"/>
  <c r="N174" i="31"/>
  <c r="J177" i="31"/>
  <c r="J200" i="31" s="1"/>
  <c r="G173" i="31"/>
  <c r="G196" i="31" s="1"/>
  <c r="C68" i="31"/>
  <c r="C209" i="31" s="1"/>
  <c r="F173" i="31"/>
  <c r="G176" i="31"/>
  <c r="G199" i="31" s="1"/>
  <c r="I174" i="31"/>
  <c r="I197" i="31" s="1"/>
  <c r="M174" i="31"/>
  <c r="M197" i="31" s="1"/>
  <c r="J175" i="31"/>
  <c r="J198" i="31" s="1"/>
  <c r="K148" i="31"/>
  <c r="K147" i="31" s="1"/>
  <c r="G147" i="31"/>
  <c r="L155" i="31"/>
  <c r="N155" i="31"/>
  <c r="H148" i="31"/>
  <c r="H147" i="31" s="1"/>
  <c r="N148" i="31"/>
  <c r="N147" i="31" s="1"/>
  <c r="C210" i="31"/>
  <c r="I148" i="31"/>
  <c r="I147" i="31" s="1"/>
  <c r="L175" i="31"/>
  <c r="L198" i="31" s="1"/>
  <c r="J148" i="31"/>
  <c r="J147" i="31" s="1"/>
  <c r="L148" i="31"/>
  <c r="L147" i="31" s="1"/>
  <c r="J174" i="31"/>
  <c r="J197" i="31" s="1"/>
  <c r="O148" i="31"/>
  <c r="O147" i="31" s="1"/>
  <c r="F148" i="31"/>
  <c r="F147" i="31" s="1"/>
  <c r="E148" i="31"/>
  <c r="E147" i="31" s="1"/>
  <c r="M148" i="31"/>
  <c r="M147" i="31" s="1"/>
  <c r="K173" i="31"/>
  <c r="D148" i="31"/>
  <c r="D147" i="31" s="1"/>
  <c r="M155" i="31"/>
  <c r="K155" i="31"/>
  <c r="E162" i="31"/>
  <c r="F162" i="31"/>
  <c r="G162" i="31"/>
  <c r="K174" i="31"/>
  <c r="O155" i="31"/>
  <c r="J155" i="31"/>
  <c r="D155" i="31"/>
  <c r="M162" i="31"/>
  <c r="N162" i="31"/>
  <c r="H162" i="31"/>
  <c r="C157" i="31"/>
  <c r="C151" i="31"/>
  <c r="K162" i="31"/>
  <c r="I162" i="31"/>
  <c r="C160" i="31"/>
  <c r="C167" i="31"/>
  <c r="C161" i="31"/>
  <c r="H155" i="31"/>
  <c r="C152" i="31"/>
  <c r="I155" i="31"/>
  <c r="C163" i="31"/>
  <c r="C150" i="31"/>
  <c r="C149" i="31"/>
  <c r="O162" i="31"/>
  <c r="C166" i="31"/>
  <c r="G155" i="31"/>
  <c r="C158" i="31"/>
  <c r="J162" i="31"/>
  <c r="D162" i="31"/>
  <c r="E155" i="31"/>
  <c r="L162" i="31"/>
  <c r="C165" i="31"/>
  <c r="C159" i="31"/>
  <c r="C164" i="31"/>
  <c r="C156" i="31"/>
  <c r="F155" i="31"/>
  <c r="J180" i="31"/>
  <c r="F180" i="31"/>
  <c r="E180" i="31"/>
  <c r="C182" i="31"/>
  <c r="C184" i="31"/>
  <c r="H180" i="31"/>
  <c r="C181" i="31"/>
  <c r="D180" i="31"/>
  <c r="C183" i="31"/>
  <c r="C185" i="31"/>
  <c r="I180" i="31"/>
  <c r="N180" i="31"/>
  <c r="G180" i="31"/>
  <c r="L180" i="31"/>
  <c r="O180" i="31"/>
  <c r="M180" i="31"/>
  <c r="K180" i="31"/>
  <c r="C177" i="31" l="1"/>
  <c r="E172" i="31"/>
  <c r="E169" i="31" s="1"/>
  <c r="F172" i="31"/>
  <c r="F169" i="31" s="1"/>
  <c r="D172" i="31"/>
  <c r="D169" i="31" s="1"/>
  <c r="K200" i="31"/>
  <c r="C200" i="31" s="1"/>
  <c r="E199" i="31"/>
  <c r="E195" i="31" s="1"/>
  <c r="M172" i="31"/>
  <c r="M169" i="31" s="1"/>
  <c r="G172" i="31"/>
  <c r="G169" i="31" s="1"/>
  <c r="C176" i="31"/>
  <c r="O172" i="31"/>
  <c r="O169" i="31" s="1"/>
  <c r="C212" i="31"/>
  <c r="F196" i="31"/>
  <c r="F195" i="31" s="1"/>
  <c r="I172" i="31"/>
  <c r="I169" i="31" s="1"/>
  <c r="C173" i="31"/>
  <c r="N172" i="31"/>
  <c r="N169" i="31" s="1"/>
  <c r="H172" i="31"/>
  <c r="H169" i="31" s="1"/>
  <c r="N197" i="31"/>
  <c r="N195" i="31" s="1"/>
  <c r="J172" i="31"/>
  <c r="J169" i="31" s="1"/>
  <c r="L172" i="31"/>
  <c r="L169" i="31" s="1"/>
  <c r="K172" i="31"/>
  <c r="K169" i="31" s="1"/>
  <c r="C148" i="31"/>
  <c r="C147" i="31" s="1"/>
  <c r="K196" i="31"/>
  <c r="C175" i="31"/>
  <c r="C174" i="31"/>
  <c r="K197" i="31"/>
  <c r="C162" i="31"/>
  <c r="C155" i="31"/>
  <c r="J195" i="31"/>
  <c r="O195" i="31"/>
  <c r="H195" i="31"/>
  <c r="I195" i="31"/>
  <c r="M195" i="31"/>
  <c r="L195" i="31"/>
  <c r="C180" i="31"/>
  <c r="C198" i="31"/>
  <c r="G195" i="31"/>
  <c r="D195" i="31"/>
  <c r="C199" i="31" l="1"/>
  <c r="C196" i="31"/>
  <c r="C172" i="31"/>
  <c r="C169" i="31" s="1"/>
  <c r="K195" i="31"/>
  <c r="C197" i="31"/>
  <c r="C195" i="31" l="1"/>
  <c r="H138" i="31"/>
  <c r="O146" i="31"/>
  <c r="L137" i="31"/>
  <c r="E146" i="31"/>
  <c r="N141" i="31"/>
  <c r="I137" i="31"/>
  <c r="N137" i="31"/>
  <c r="G141" i="31"/>
  <c r="M140" i="31"/>
  <c r="K140" i="31"/>
  <c r="M141" i="31"/>
  <c r="M146" i="31"/>
  <c r="H141" i="31"/>
  <c r="K139" i="31"/>
  <c r="F138" i="31"/>
  <c r="M138" i="31"/>
  <c r="L138" i="31"/>
  <c r="L139" i="31"/>
  <c r="J139" i="31"/>
  <c r="M137" i="31"/>
  <c r="K137" i="31"/>
  <c r="G146" i="31"/>
  <c r="J146" i="31"/>
  <c r="N146" i="31"/>
  <c r="J137" i="31"/>
  <c r="J141" i="31"/>
  <c r="J140" i="31"/>
  <c r="K138" i="31"/>
  <c r="M139" i="31"/>
  <c r="F146" i="31"/>
  <c r="G138" i="31"/>
  <c r="D146" i="31"/>
  <c r="K141" i="31"/>
  <c r="I140" i="31"/>
  <c r="O138" i="31"/>
  <c r="N138" i="31"/>
  <c r="H137" i="31"/>
  <c r="G137" i="31"/>
  <c r="I141" i="31"/>
  <c r="O137" i="31"/>
  <c r="L140" i="31"/>
  <c r="E140" i="31"/>
  <c r="O141" i="31"/>
  <c r="H140" i="31"/>
  <c r="I139" i="31"/>
  <c r="F139" i="31"/>
  <c r="D138" i="31"/>
  <c r="J138" i="31"/>
  <c r="E137" i="31"/>
  <c r="K146" i="31"/>
  <c r="F141" i="31"/>
  <c r="H146" i="31"/>
  <c r="G140" i="31"/>
  <c r="D140" i="31"/>
  <c r="L141" i="31"/>
  <c r="H139" i="31"/>
  <c r="N139" i="31"/>
  <c r="E139" i="31"/>
  <c r="I138" i="31"/>
  <c r="O140" i="31"/>
  <c r="D137" i="31"/>
  <c r="D139" i="31"/>
  <c r="E138" i="31"/>
  <c r="E141" i="31"/>
  <c r="F140" i="31"/>
  <c r="G139" i="31"/>
  <c r="F137" i="31"/>
  <c r="L146" i="31"/>
  <c r="I146" i="31"/>
  <c r="D141" i="31"/>
  <c r="N140" i="31"/>
  <c r="O139" i="31"/>
  <c r="M136" i="31" l="1"/>
  <c r="K136" i="31"/>
  <c r="J136" i="31"/>
  <c r="H136" i="31"/>
  <c r="G136" i="31"/>
  <c r="O136" i="31"/>
  <c r="F136" i="31"/>
  <c r="L136" i="31"/>
  <c r="C141" i="31"/>
  <c r="C146" i="31"/>
  <c r="C138" i="31"/>
  <c r="C139" i="31"/>
  <c r="N136" i="31"/>
  <c r="I136" i="31"/>
  <c r="C140" i="31"/>
  <c r="C137" i="31"/>
  <c r="D136" i="31"/>
  <c r="E136" i="31"/>
  <c r="C136" i="31" l="1"/>
</calcChain>
</file>

<file path=xl/comments1.xml><?xml version="1.0" encoding="utf-8"?>
<comments xmlns="http://schemas.openxmlformats.org/spreadsheetml/2006/main">
  <authors>
    <author>Juan Carlos Liviapoma Pacheco</author>
  </authors>
  <commentList>
    <comment ref="D9" authorId="0" shapeId="0">
      <text>
        <r>
          <rPr>
            <b/>
            <sz val="9"/>
            <color indexed="81"/>
            <rFont val="Tahoma"/>
            <family val="2"/>
          </rPr>
          <t xml:space="preserve">
NO CUENTAN CON LOS REACTIVOS PARA SU PROCEDIMIENTO</t>
        </r>
      </text>
    </comment>
    <comment ref="E9" authorId="0" shapeId="0">
      <text>
        <r>
          <rPr>
            <b/>
            <sz val="9"/>
            <color indexed="81"/>
            <rFont val="Tahoma"/>
            <family val="2"/>
          </rPr>
          <t xml:space="preserve">
NO CUENTAN CON LOS REACTIVOS PARA SU PROCEDIMIENTO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 xml:space="preserve">
NO CUENTAN CON LOS REACTIVOS PARA SU PROCEDIMIENTO</t>
        </r>
      </text>
    </comment>
    <comment ref="D13" authorId="0" shapeId="0">
      <text>
        <r>
          <rPr>
            <b/>
            <sz val="10"/>
            <color indexed="81"/>
            <rFont val="Tahoma"/>
            <family val="2"/>
          </rPr>
          <t>mencionan que en el mes de enero no se realizó el procesamiento molecular de SARS-CoV-2, ya que las muestras se están enviando al Instituto Nacional de Salud. Las muestras enviadas a procesamiento molecular de SARS-CoV-2 son un total de 233 muestras</t>
        </r>
      </text>
    </comment>
    <comment ref="E13" authorId="0" shapeId="0">
      <text>
        <r>
          <rPr>
            <b/>
            <sz val="10"/>
            <color indexed="81"/>
            <rFont val="Tahoma"/>
            <family val="2"/>
          </rPr>
          <t>mencionan que en el mes de FEBRERO no se realizó el procesamiento molecular de SARS-CoV-2, ya que las muestras se están enviando al Instituto Nacional de Salud. Las muestras enviadas a procesamiento molecular de SARS-CoV-2 son un total de 32 muestras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RED BONILLA = 174
RED VENTANILLA = 92</t>
        </r>
      </text>
    </comment>
    <comment ref="L14" authorId="0" shapeId="0">
      <text>
        <r>
          <rPr>
            <b/>
            <sz val="9"/>
            <color indexed="81"/>
            <rFont val="Tahoma"/>
            <family val="2"/>
          </rPr>
          <t>RED BONILLA = 105
RED VENTANILLA = 46</t>
        </r>
      </text>
    </comment>
    <comment ref="M14" authorId="0" shapeId="0">
      <text>
        <r>
          <rPr>
            <b/>
            <sz val="9"/>
            <color indexed="81"/>
            <rFont val="Tahoma"/>
            <family val="2"/>
          </rPr>
          <t>RED VENTANILLA = 92</t>
        </r>
      </text>
    </comment>
    <comment ref="N14" authorId="0" shapeId="0">
      <text>
        <r>
          <rPr>
            <b/>
            <sz val="9"/>
            <color indexed="81"/>
            <rFont val="Tahoma"/>
            <family val="2"/>
          </rPr>
          <t>RED BONILLA = 47</t>
        </r>
      </text>
    </comment>
    <comment ref="O14" authorId="0" shapeId="0">
      <text>
        <r>
          <rPr>
            <b/>
            <sz val="9"/>
            <color indexed="81"/>
            <rFont val="Tahoma"/>
            <family val="2"/>
          </rPr>
          <t>RED BONILLA = 85</t>
        </r>
      </text>
    </comment>
    <comment ref="E16" authorId="0" shapeId="0">
      <text>
        <r>
          <rPr>
            <b/>
            <sz val="10"/>
            <color indexed="81"/>
            <rFont val="Tahoma"/>
            <family val="2"/>
          </rPr>
          <t>SEROTIPOS
D1 = 69
D2 = 35                                D3 =    1
D4 =   0
Inválidos = 5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6" authorId="0" shapeId="0">
      <text>
        <r>
          <rPr>
            <b/>
            <sz val="10"/>
            <color indexed="81"/>
            <rFont val="Tahoma"/>
            <family val="2"/>
          </rPr>
          <t>SEROTIPOS
D1 = 53
D2 = 45                                D3 = 0    
D4 =   0
Inválidos = 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6" authorId="0" shapeId="0">
      <text>
        <r>
          <rPr>
            <b/>
            <sz val="10"/>
            <color indexed="81"/>
            <rFont val="Tahoma"/>
            <family val="2"/>
          </rPr>
          <t>SEROTIPOS
D1 = 36
D2 = 29                                D3 = 2    
D4 =   0
Negativo = 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6" authorId="0" shapeId="0">
      <text>
        <r>
          <rPr>
            <b/>
            <sz val="10"/>
            <color indexed="81"/>
            <rFont val="Tahoma"/>
            <family val="2"/>
          </rPr>
          <t>SEROTIPOS
D1 = 5
D2 = 3                                D3 = 0    
D4 =   0
Negativo = 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12" authorId="0" shapeId="0">
      <text>
        <r>
          <rPr>
            <b/>
            <sz val="9"/>
            <color indexed="81"/>
            <rFont val="Tahoma"/>
            <family val="2"/>
          </rPr>
          <t>MARQUEZ MENCIONA MAL REGISTRO  (25 ROSA DE BENGALA)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24" authorId="0" shapeId="0">
      <text>
        <r>
          <rPr>
            <b/>
            <sz val="12"/>
            <color indexed="81"/>
            <rFont val="Tahoma"/>
            <family val="2"/>
          </rPr>
          <t>Observado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antes 957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<sst xmlns="http://schemas.openxmlformats.org/spreadsheetml/2006/main" count="276" uniqueCount="78">
  <si>
    <t>ESTABLECIMIENTOS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</si>
  <si>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</si>
  <si>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</si>
  <si>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</si>
  <si>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</si>
  <si>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</si>
  <si>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</si>
  <si>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</si>
  <si>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</si>
  <si>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</si>
  <si>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</si>
  <si>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</si>
  <si>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</si>
  <si>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</si>
  <si>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RED BONILLA - LA PUNTA</t>
  </si>
  <si>
    <t>C.S. ACAPULCO</t>
  </si>
  <si>
    <t>C.S. MARQUEZ</t>
  </si>
  <si>
    <t>HOSPITALES</t>
  </si>
  <si>
    <t>TOTAL REDES</t>
  </si>
  <si>
    <t>HOSP. DE VENTANILLA</t>
  </si>
  <si>
    <t>C.S. CARMEN DE LA LEGUA</t>
  </si>
  <si>
    <t>C.S. NESTOR GAMBETTA</t>
  </si>
  <si>
    <t>HOSP. DE REHABILITACION</t>
  </si>
  <si>
    <t>TOTAL HOSPITALES</t>
  </si>
  <si>
    <t>NÚMERO DE ANÁLISIS DE LABORATORIO- ANATOMÍA PATOLÓGICA</t>
  </si>
  <si>
    <t>DIRESA CALLAO - 2024</t>
  </si>
  <si>
    <t xml:space="preserve">      </t>
  </si>
  <si>
    <t>TOTAL DE DIRESA</t>
  </si>
  <si>
    <t>LABORATORIO CENTRAL  DE DIRESA</t>
  </si>
  <si>
    <t>Exa. Bioquimicos</t>
  </si>
  <si>
    <t>Exa. Inmunologia</t>
  </si>
  <si>
    <t>Exa. Inmuno - Especial</t>
  </si>
  <si>
    <t>Exa. Hematologicos</t>
  </si>
  <si>
    <t>Exa. Microbiologicos</t>
  </si>
  <si>
    <t>Exa. Biologia molecular (PCR)</t>
  </si>
  <si>
    <t>Exa. Biologia Molecular (VPH)</t>
  </si>
  <si>
    <t>Exa. Biologia Molecular (DENGUE)</t>
  </si>
  <si>
    <t>LABORATORIO CITOLOGIA DIRESA</t>
  </si>
  <si>
    <t>Exa. Citologicos POSITIVOS (Referencial)</t>
  </si>
  <si>
    <t>Exa. Citologicos PRODUCCION</t>
  </si>
  <si>
    <t>Se toma los datos de Producción</t>
  </si>
  <si>
    <t>Exa. Citologicos Recepcionados</t>
  </si>
  <si>
    <t>Recepcion</t>
  </si>
  <si>
    <t>HOSP. DANIEL A CARRION</t>
  </si>
  <si>
    <t>Banco de Sangre (trasnf.)</t>
  </si>
  <si>
    <t xml:space="preserve">Anatomia Patologica </t>
  </si>
  <si>
    <t>Exa. Histologicos</t>
  </si>
  <si>
    <t>Exa. Citologicos</t>
  </si>
  <si>
    <t>Necropsias Clínicas</t>
  </si>
  <si>
    <t>Patologías quirúrgicas</t>
  </si>
  <si>
    <t>Otras patologías</t>
  </si>
  <si>
    <t>HOSP. SAN JOSE</t>
  </si>
  <si>
    <t>TOTAL  REDES</t>
  </si>
  <si>
    <t>C.S. BARTON</t>
  </si>
  <si>
    <t>RED BEPECA</t>
  </si>
  <si>
    <t>C.S SESQUICENTENARIO</t>
  </si>
  <si>
    <t>C.S. BELLAVISTA</t>
  </si>
  <si>
    <t>RED VENTANILLA</t>
  </si>
  <si>
    <t>C.S.M.I. PACHACUTEC-PERU KOREA</t>
  </si>
  <si>
    <t>C.S.VILLA LOS REYES</t>
  </si>
  <si>
    <t>C.S. MI PERÚ</t>
  </si>
  <si>
    <t>Fuente: Orden de Análisis de Laboratorio /ESTADISTICA</t>
  </si>
  <si>
    <t>CONSOLIDADO DE ANÁLISIS DE LABORATORIO- ANATOMÍA PATOLÓGICA</t>
  </si>
  <si>
    <t>Laboratorio</t>
  </si>
  <si>
    <t>Exa. Biologia Molecular ( VPH )</t>
  </si>
  <si>
    <t>Exa. Biologia Molecular ( DENGUE )</t>
  </si>
  <si>
    <t>TOTAL RED DE SERVICIOS</t>
  </si>
  <si>
    <t>ADMINISTRACION CENTRAL</t>
  </si>
  <si>
    <t>TOTAL REDES Y LABORATORIO</t>
  </si>
  <si>
    <t>Redes de Salud y Laboratorio</t>
  </si>
  <si>
    <t>ES REFERENCIAL</t>
  </si>
  <si>
    <t>Exa. Biologia molecular (PLOMO EN SANGRE)</t>
  </si>
  <si>
    <t>Exa. Biologia Molecular ( PCR)</t>
  </si>
  <si>
    <t>Exa. Biologia Molecular ( PLOMO EN SANGRE )</t>
  </si>
  <si>
    <t>Exa. Biologia Molecular ( PCR )</t>
  </si>
  <si>
    <t xml:space="preserve">Nota: Inmunologia especial no se considera en Centros de Salud Sesquicentenario = ( 250)   </t>
  </si>
  <si>
    <r>
      <t xml:space="preserve">      </t>
    </r>
    <r>
      <rPr>
        <b/>
        <sz val="12"/>
        <color rgb="FFC00000"/>
        <rFont val="Arial Narrow"/>
        <family val="2"/>
      </rPr>
      <t xml:space="preserve">   C.S. Sesquicentenario ( PATOLOGIA) = 360</t>
    </r>
  </si>
  <si>
    <t>Patologia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</si>
</sst>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sz val="9"/>
      <color indexed="81"/>
      <name val="Tahoma"/>
      <family val="2"/>
    </font>
    <font>
      <b/>
      <sz val="12"/>
      <color theme="0"/>
      <name val="Arial Narrow"/>
      <family val="2"/>
    </font>
    <font>
      <b/>
      <sz val="12"/>
      <color indexed="81"/>
      <name val="Tahoma"/>
      <family val="2"/>
    </font>
    <font>
      <b/>
      <sz val="16"/>
      <name val="Cambria"/>
      <family val="1"/>
      <scheme val="maj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0"/>
      <name val="Arial Narrow"/>
      <family val="2"/>
    </font>
    <font>
      <i/>
      <sz val="12"/>
      <name val="Arial Narrow"/>
      <family val="2"/>
    </font>
    <font>
      <b/>
      <sz val="12"/>
      <color rgb="FFFF0000"/>
      <name val="Arial Narrow"/>
      <family val="2"/>
    </font>
    <font>
      <b/>
      <sz val="12"/>
      <color rgb="FFC00000"/>
      <name val="Arial Narrow"/>
      <family val="2"/>
    </font>
    <font>
      <b/>
      <sz val="9"/>
      <color indexed="81"/>
      <name val="Tahoma"/>
      <family val="2"/>
    </font>
    <font>
      <b/>
      <sz val="10"/>
      <color indexed="81"/>
      <name val="Tahoma"/>
      <family val="2"/>
    </font>
    <font>
      <sz val="12"/>
      <color rgb="FFC00000"/>
      <name val="Arial Narrow"/>
      <family val="2"/>
    </font>
    <font>
      <b/>
      <sz val="12"/>
      <color rgb="FF002060"/>
      <name val="Arial Narrow"/>
      <family val="2"/>
    </font>
    <font>
      <sz val="12"/>
      <color indexed="8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31">
    <xf numFmtId="0" fontId="0" fillId="0" borderId="0" xfId="0"/>
    <xf numFmtId="0" fontId="5" fillId="0" borderId="0" xfId="1" applyFont="1"/>
    <xf numFmtId="0" fontId="5" fillId="0" borderId="5" xfId="1" applyFont="1" applyBorder="1" applyAlignment="1" applyProtection="1">
      <alignment horizontal="center" vertical="center"/>
      <protection locked="0"/>
    </xf>
    <xf numFmtId="0" fontId="6" fillId="0" borderId="0" xfId="1" applyFont="1"/>
    <xf numFmtId="0" fontId="5" fillId="0" borderId="14" xfId="1" applyFont="1" applyBorder="1" applyAlignment="1" applyProtection="1">
      <alignment horizontal="center" vertical="center"/>
      <protection locked="0"/>
    </xf>
    <xf numFmtId="0" fontId="5" fillId="0" borderId="21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32" xfId="1" applyFont="1" applyBorder="1" applyAlignment="1" applyProtection="1">
      <alignment horizontal="center" vertical="center"/>
      <protection locked="0"/>
    </xf>
    <xf numFmtId="0" fontId="5" fillId="0" borderId="37" xfId="1" applyFont="1" applyBorder="1" applyAlignment="1" applyProtection="1">
      <alignment horizontal="center" vertical="center"/>
      <protection locked="0"/>
    </xf>
    <xf numFmtId="0" fontId="5" fillId="0" borderId="38" xfId="1" applyFont="1" applyBorder="1" applyAlignment="1" applyProtection="1">
      <alignment horizontal="center" vertical="center"/>
      <protection locked="0"/>
    </xf>
    <xf numFmtId="0" fontId="5" fillId="0" borderId="34" xfId="1" applyFont="1" applyBorder="1" applyAlignment="1" applyProtection="1">
      <alignment horizontal="center" vertical="center"/>
      <protection locked="0"/>
    </xf>
    <xf numFmtId="0" fontId="5" fillId="0" borderId="39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18" xfId="1" applyFont="1" applyBorder="1" applyAlignment="1" applyProtection="1">
      <alignment horizontal="center" vertical="center"/>
      <protection locked="0"/>
    </xf>
    <xf numFmtId="0" fontId="8" fillId="2" borderId="9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/>
    </xf>
    <xf numFmtId="0" fontId="5" fillId="0" borderId="33" xfId="1" applyFont="1" applyBorder="1" applyAlignment="1" applyProtection="1">
      <alignment horizontal="center" vertical="center"/>
      <protection locked="0"/>
    </xf>
    <xf numFmtId="0" fontId="5" fillId="0" borderId="20" xfId="1" applyFont="1" applyBorder="1" applyAlignment="1" applyProtection="1">
      <alignment horizontal="center" vertical="center"/>
      <protection locked="0"/>
    </xf>
    <xf numFmtId="0" fontId="5" fillId="0" borderId="17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8" fillId="2" borderId="31" xfId="1" applyFont="1" applyFill="1" applyBorder="1" applyAlignment="1">
      <alignment horizontal="center" vertical="center"/>
    </xf>
    <xf numFmtId="0" fontId="8" fillId="3" borderId="44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0" fontId="8" fillId="4" borderId="9" xfId="1" applyFont="1" applyFill="1" applyBorder="1" applyAlignment="1">
      <alignment horizontal="center" vertical="center"/>
    </xf>
    <xf numFmtId="0" fontId="5" fillId="0" borderId="50" xfId="1" applyFont="1" applyBorder="1" applyAlignment="1" applyProtection="1">
      <alignment horizontal="center" vertical="center"/>
      <protection locked="0"/>
    </xf>
    <xf numFmtId="0" fontId="5" fillId="0" borderId="51" xfId="1" applyFont="1" applyBorder="1" applyAlignment="1" applyProtection="1">
      <alignment horizontal="center" vertical="center"/>
      <protection locked="0"/>
    </xf>
    <xf numFmtId="0" fontId="8" fillId="5" borderId="9" xfId="1" applyFont="1" applyFill="1" applyBorder="1" applyAlignment="1">
      <alignment horizontal="center" vertical="center"/>
    </xf>
    <xf numFmtId="0" fontId="8" fillId="5" borderId="10" xfId="1" applyFont="1" applyFill="1" applyBorder="1" applyAlignment="1">
      <alignment horizontal="center" vertical="center"/>
    </xf>
    <xf numFmtId="0" fontId="8" fillId="5" borderId="42" xfId="1" applyFont="1" applyFill="1" applyBorder="1" applyAlignment="1">
      <alignment horizontal="center" vertical="center"/>
    </xf>
    <xf numFmtId="0" fontId="8" fillId="5" borderId="53" xfId="1" applyFont="1" applyFill="1" applyBorder="1" applyAlignment="1">
      <alignment horizontal="center" vertical="center"/>
    </xf>
    <xf numFmtId="0" fontId="8" fillId="5" borderId="54" xfId="1" applyFont="1" applyFill="1" applyBorder="1" applyAlignment="1">
      <alignment horizontal="center" vertical="center"/>
    </xf>
    <xf numFmtId="0" fontId="8" fillId="5" borderId="44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 vertical="center"/>
    </xf>
    <xf numFmtId="3" fontId="8" fillId="6" borderId="9" xfId="1" applyNumberFormat="1" applyFont="1" applyFill="1" applyBorder="1" applyAlignment="1">
      <alignment horizontal="center" vertical="center"/>
    </xf>
    <xf numFmtId="3" fontId="8" fillId="6" borderId="41" xfId="1" applyNumberFormat="1" applyFont="1" applyFill="1" applyBorder="1" applyAlignment="1">
      <alignment horizontal="center" vertical="center"/>
    </xf>
    <xf numFmtId="3" fontId="8" fillId="6" borderId="55" xfId="1" applyNumberFormat="1" applyFont="1" applyFill="1" applyBorder="1" applyAlignment="1">
      <alignment horizontal="center" vertical="center"/>
    </xf>
    <xf numFmtId="3" fontId="8" fillId="6" borderId="47" xfId="1" applyNumberFormat="1" applyFont="1" applyFill="1" applyBorder="1" applyAlignment="1">
      <alignment horizontal="center" vertical="center"/>
    </xf>
    <xf numFmtId="3" fontId="8" fillId="6" borderId="56" xfId="1" applyNumberFormat="1" applyFont="1" applyFill="1" applyBorder="1" applyAlignment="1">
      <alignment horizontal="center" vertical="center"/>
    </xf>
    <xf numFmtId="0" fontId="8" fillId="6" borderId="10" xfId="1" applyFont="1" applyFill="1" applyBorder="1" applyAlignment="1">
      <alignment horizontal="left" vertical="center" wrapText="1"/>
    </xf>
    <xf numFmtId="3" fontId="8" fillId="6" borderId="44" xfId="1" applyNumberFormat="1" applyFont="1" applyFill="1" applyBorder="1" applyAlignment="1">
      <alignment horizontal="center" vertical="center"/>
    </xf>
    <xf numFmtId="0" fontId="5" fillId="0" borderId="41" xfId="1" applyFont="1" applyBorder="1" applyAlignment="1">
      <alignment horizontal="left" vertical="center" indent="2"/>
    </xf>
    <xf numFmtId="1" fontId="6" fillId="0" borderId="2" xfId="1" applyNumberFormat="1" applyFont="1" applyBorder="1" applyAlignment="1">
      <alignment horizontal="center" vertical="center"/>
    </xf>
    <xf numFmtId="1" fontId="5" fillId="0" borderId="7" xfId="1" applyNumberFormat="1" applyFont="1" applyBorder="1" applyAlignment="1" applyProtection="1">
      <alignment horizontal="center" vertical="center"/>
      <protection locked="0"/>
    </xf>
    <xf numFmtId="1" fontId="5" fillId="0" borderId="33" xfId="1" applyNumberFormat="1" applyFont="1" applyBorder="1" applyAlignment="1" applyProtection="1">
      <alignment horizontal="center" vertical="center"/>
      <protection locked="0"/>
    </xf>
    <xf numFmtId="0" fontId="5" fillId="0" borderId="48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>
      <alignment horizontal="center" vertical="center"/>
    </xf>
    <xf numFmtId="1" fontId="5" fillId="0" borderId="11" xfId="1" applyNumberFormat="1" applyFont="1" applyBorder="1" applyAlignment="1" applyProtection="1">
      <alignment horizontal="center" vertical="center"/>
      <protection locked="0"/>
    </xf>
    <xf numFmtId="1" fontId="5" fillId="0" borderId="48" xfId="1" applyNumberFormat="1" applyFont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left" vertical="center" indent="1"/>
    </xf>
    <xf numFmtId="0" fontId="5" fillId="0" borderId="12" xfId="1" applyFont="1" applyBorder="1" applyAlignment="1">
      <alignment horizontal="left" vertical="center" indent="2"/>
    </xf>
    <xf numFmtId="1" fontId="6" fillId="0" borderId="4" xfId="1" applyNumberFormat="1" applyFont="1" applyBorder="1" applyAlignment="1">
      <alignment horizontal="center" vertical="center"/>
    </xf>
    <xf numFmtId="1" fontId="5" fillId="0" borderId="20" xfId="1" applyNumberFormat="1" applyFont="1" applyBorder="1" applyAlignment="1" applyProtection="1">
      <alignment horizontal="center" vertical="center"/>
      <protection locked="0"/>
    </xf>
    <xf numFmtId="1" fontId="5" fillId="0" borderId="5" xfId="1" applyNumberFormat="1" applyFont="1" applyBorder="1" applyAlignment="1" applyProtection="1">
      <alignment horizontal="center" vertical="center"/>
      <protection locked="0"/>
    </xf>
    <xf numFmtId="0" fontId="5" fillId="0" borderId="12" xfId="1" applyFont="1" applyFill="1" applyBorder="1" applyAlignment="1">
      <alignment horizontal="left" vertical="center" indent="2"/>
    </xf>
    <xf numFmtId="0" fontId="6" fillId="0" borderId="4" xfId="1" applyFont="1" applyBorder="1" applyAlignment="1">
      <alignment horizontal="center" vertical="center"/>
    </xf>
    <xf numFmtId="0" fontId="5" fillId="0" borderId="13" xfId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left" vertical="center" indent="2"/>
    </xf>
    <xf numFmtId="0" fontId="5" fillId="7" borderId="12" xfId="1" applyFont="1" applyFill="1" applyBorder="1" applyAlignment="1">
      <alignment horizontal="left" vertical="center" indent="2"/>
    </xf>
    <xf numFmtId="0" fontId="6" fillId="7" borderId="4" xfId="1" applyFont="1" applyFill="1" applyBorder="1" applyAlignment="1">
      <alignment horizontal="center" vertical="center"/>
    </xf>
    <xf numFmtId="0" fontId="5" fillId="8" borderId="5" xfId="1" applyFont="1" applyFill="1" applyBorder="1" applyAlignment="1" applyProtection="1">
      <alignment horizontal="center" vertical="center"/>
      <protection locked="0"/>
    </xf>
    <xf numFmtId="0" fontId="5" fillId="8" borderId="20" xfId="1" applyFont="1" applyFill="1" applyBorder="1" applyAlignment="1" applyProtection="1">
      <alignment horizontal="center" vertical="center"/>
      <protection locked="0"/>
    </xf>
    <xf numFmtId="0" fontId="11" fillId="8" borderId="5" xfId="1" applyFont="1" applyFill="1" applyBorder="1" applyAlignment="1" applyProtection="1">
      <alignment horizontal="center" vertical="center"/>
      <protection locked="0"/>
    </xf>
    <xf numFmtId="0" fontId="11" fillId="8" borderId="21" xfId="1" applyFont="1" applyFill="1" applyBorder="1" applyAlignment="1" applyProtection="1">
      <alignment horizontal="center" vertical="center"/>
      <protection locked="0"/>
    </xf>
    <xf numFmtId="0" fontId="11" fillId="8" borderId="51" xfId="1" applyFont="1" applyFill="1" applyBorder="1" applyAlignment="1" applyProtection="1">
      <alignment horizontal="center" vertical="center"/>
      <protection locked="0"/>
    </xf>
    <xf numFmtId="0" fontId="5" fillId="7" borderId="60" xfId="1" applyFont="1" applyFill="1" applyBorder="1" applyAlignment="1">
      <alignment horizontal="left" vertical="center" indent="2"/>
    </xf>
    <xf numFmtId="0" fontId="11" fillId="8" borderId="36" xfId="1" applyFont="1" applyFill="1" applyBorder="1" applyAlignment="1" applyProtection="1">
      <alignment horizontal="center" vertical="center"/>
      <protection locked="0"/>
    </xf>
    <xf numFmtId="0" fontId="11" fillId="8" borderId="17" xfId="1" applyFont="1" applyFill="1" applyBorder="1" applyAlignment="1" applyProtection="1">
      <alignment horizontal="center" vertical="center"/>
      <protection locked="0"/>
    </xf>
    <xf numFmtId="0" fontId="11" fillId="8" borderId="61" xfId="1" applyFont="1" applyFill="1" applyBorder="1" applyAlignment="1" applyProtection="1">
      <alignment horizontal="center" vertical="center"/>
      <protection locked="0"/>
    </xf>
    <xf numFmtId="0" fontId="8" fillId="6" borderId="10" xfId="1" applyFont="1" applyFill="1" applyBorder="1" applyAlignment="1">
      <alignment horizontal="center" vertical="center"/>
    </xf>
    <xf numFmtId="3" fontId="8" fillId="6" borderId="24" xfId="1" applyNumberFormat="1" applyFont="1" applyFill="1" applyBorder="1" applyAlignment="1">
      <alignment horizontal="center" vertical="center"/>
    </xf>
    <xf numFmtId="0" fontId="5" fillId="0" borderId="30" xfId="1" applyFont="1" applyBorder="1" applyAlignment="1">
      <alignment horizontal="left" vertical="center" indent="2"/>
    </xf>
    <xf numFmtId="0" fontId="5" fillId="10" borderId="62" xfId="1" applyFont="1" applyFill="1" applyBorder="1" applyAlignment="1">
      <alignment horizontal="left" vertical="center" indent="2"/>
    </xf>
    <xf numFmtId="1" fontId="12" fillId="10" borderId="4" xfId="1" applyNumberFormat="1" applyFont="1" applyFill="1" applyBorder="1" applyAlignment="1">
      <alignment horizontal="center" vertical="center"/>
    </xf>
    <xf numFmtId="0" fontId="5" fillId="10" borderId="3" xfId="1" applyFont="1" applyFill="1" applyBorder="1" applyAlignment="1" applyProtection="1">
      <alignment horizontal="center" vertical="center"/>
      <protection locked="0"/>
    </xf>
    <xf numFmtId="0" fontId="5" fillId="10" borderId="5" xfId="1" applyFont="1" applyFill="1" applyBorder="1" applyAlignment="1" applyProtection="1">
      <alignment horizontal="center" vertical="center"/>
      <protection locked="0"/>
    </xf>
    <xf numFmtId="0" fontId="11" fillId="10" borderId="5" xfId="1" applyFont="1" applyFill="1" applyBorder="1" applyAlignment="1" applyProtection="1">
      <alignment horizontal="center" vertical="center"/>
      <protection locked="0"/>
    </xf>
    <xf numFmtId="0" fontId="5" fillId="10" borderId="20" xfId="1" applyFont="1" applyFill="1" applyBorder="1" applyAlignment="1" applyProtection="1">
      <alignment horizontal="center" vertical="center"/>
      <protection locked="0"/>
    </xf>
    <xf numFmtId="0" fontId="5" fillId="0" borderId="6" xfId="1" applyFont="1" applyBorder="1" applyAlignment="1">
      <alignment horizontal="left" vertical="center" indent="2"/>
    </xf>
    <xf numFmtId="0" fontId="5" fillId="0" borderId="49" xfId="1" applyFont="1" applyBorder="1" applyAlignment="1" applyProtection="1">
      <alignment horizontal="center" vertical="center"/>
      <protection locked="0"/>
    </xf>
    <xf numFmtId="0" fontId="13" fillId="0" borderId="0" xfId="1" applyFont="1"/>
    <xf numFmtId="3" fontId="8" fillId="5" borderId="9" xfId="1" applyNumberFormat="1" applyFont="1" applyFill="1" applyBorder="1" applyAlignment="1">
      <alignment horizontal="center" vertical="center"/>
    </xf>
    <xf numFmtId="3" fontId="8" fillId="5" borderId="42" xfId="1" applyNumberFormat="1" applyFont="1" applyFill="1" applyBorder="1" applyAlignment="1">
      <alignment horizontal="center" vertical="center"/>
    </xf>
    <xf numFmtId="3" fontId="8" fillId="5" borderId="53" xfId="1" applyNumberFormat="1" applyFont="1" applyFill="1" applyBorder="1" applyAlignment="1">
      <alignment horizontal="center" vertical="center"/>
    </xf>
    <xf numFmtId="3" fontId="8" fillId="5" borderId="54" xfId="1" applyNumberFormat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left" vertical="center"/>
    </xf>
    <xf numFmtId="3" fontId="8" fillId="6" borderId="35" xfId="1" applyNumberFormat="1" applyFont="1" applyFill="1" applyBorder="1" applyAlignment="1">
      <alignment horizontal="center" vertical="center"/>
    </xf>
    <xf numFmtId="3" fontId="8" fillId="6" borderId="43" xfId="1" applyNumberFormat="1" applyFont="1" applyFill="1" applyBorder="1" applyAlignment="1">
      <alignment horizontal="center" vertical="center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33" xfId="1" applyFont="1" applyFill="1" applyBorder="1" applyAlignment="1" applyProtection="1">
      <alignment horizontal="center" vertical="center"/>
      <protection locked="0"/>
    </xf>
    <xf numFmtId="0" fontId="5" fillId="0" borderId="11" xfId="1" applyFont="1" applyFill="1" applyBorder="1" applyAlignment="1" applyProtection="1">
      <alignment horizontal="center" vertical="center"/>
      <protection locked="0"/>
    </xf>
    <xf numFmtId="0" fontId="5" fillId="0" borderId="4" xfId="1" applyFont="1" applyBorder="1" applyAlignment="1">
      <alignment horizontal="left" vertical="center" indent="2"/>
    </xf>
    <xf numFmtId="0" fontId="5" fillId="0" borderId="63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7" borderId="6" xfId="1" applyFont="1" applyFill="1" applyBorder="1" applyAlignment="1">
      <alignment horizontal="left" vertical="center" indent="2"/>
    </xf>
    <xf numFmtId="1" fontId="6" fillId="7" borderId="6" xfId="1" applyNumberFormat="1" applyFont="1" applyFill="1" applyBorder="1" applyAlignment="1">
      <alignment horizontal="center" vertical="center"/>
    </xf>
    <xf numFmtId="0" fontId="5" fillId="7" borderId="16" xfId="1" applyFont="1" applyFill="1" applyBorder="1" applyAlignment="1" applyProtection="1">
      <alignment horizontal="center" vertical="center"/>
      <protection locked="0"/>
    </xf>
    <xf numFmtId="0" fontId="5" fillId="7" borderId="18" xfId="1" applyFont="1" applyFill="1" applyBorder="1" applyAlignment="1" applyProtection="1">
      <alignment horizontal="center" vertical="center"/>
      <protection locked="0"/>
    </xf>
    <xf numFmtId="0" fontId="5" fillId="7" borderId="40" xfId="1" applyFont="1" applyFill="1" applyBorder="1" applyAlignment="1" applyProtection="1">
      <alignment horizontal="center" vertical="center"/>
      <protection locked="0"/>
    </xf>
    <xf numFmtId="0" fontId="5" fillId="7" borderId="49" xfId="1" applyFont="1" applyFill="1" applyBorder="1" applyAlignment="1" applyProtection="1">
      <alignment horizontal="center" vertical="center"/>
      <protection locked="0"/>
    </xf>
    <xf numFmtId="0" fontId="5" fillId="7" borderId="17" xfId="1" applyFont="1" applyFill="1" applyBorder="1" applyAlignment="1" applyProtection="1">
      <alignment horizontal="center" vertical="center"/>
      <protection locked="0"/>
    </xf>
    <xf numFmtId="0" fontId="8" fillId="4" borderId="9" xfId="1" applyFont="1" applyFill="1" applyBorder="1" applyAlignment="1">
      <alignment horizontal="left" vertical="center"/>
    </xf>
    <xf numFmtId="3" fontId="8" fillId="4" borderId="9" xfId="1" applyNumberFormat="1" applyFont="1" applyFill="1" applyBorder="1" applyAlignment="1">
      <alignment horizontal="center" vertical="center"/>
    </xf>
    <xf numFmtId="3" fontId="8" fillId="4" borderId="10" xfId="1" applyNumberFormat="1" applyFont="1" applyFill="1" applyBorder="1" applyAlignment="1">
      <alignment horizontal="center" vertical="center"/>
    </xf>
    <xf numFmtId="3" fontId="8" fillId="4" borderId="53" xfId="1" applyNumberFormat="1" applyFont="1" applyFill="1" applyBorder="1" applyAlignment="1">
      <alignment horizontal="center" vertical="center"/>
    </xf>
    <xf numFmtId="3" fontId="8" fillId="4" borderId="64" xfId="1" applyNumberFormat="1" applyFont="1" applyFill="1" applyBorder="1" applyAlignment="1">
      <alignment horizontal="center" vertical="center"/>
    </xf>
    <xf numFmtId="3" fontId="8" fillId="4" borderId="54" xfId="1" applyNumberFormat="1" applyFont="1" applyFill="1" applyBorder="1" applyAlignment="1">
      <alignment horizontal="center" vertical="center"/>
    </xf>
    <xf numFmtId="0" fontId="11" fillId="0" borderId="33" xfId="1" applyFont="1" applyBorder="1" applyAlignment="1" applyProtection="1">
      <alignment horizontal="center" vertical="center"/>
      <protection locked="0"/>
    </xf>
    <xf numFmtId="1" fontId="5" fillId="0" borderId="11" xfId="1" applyNumberFormat="1" applyFont="1" applyFill="1" applyBorder="1" applyAlignment="1" applyProtection="1">
      <alignment horizontal="center" vertical="center"/>
      <protection locked="0"/>
    </xf>
    <xf numFmtId="1" fontId="5" fillId="0" borderId="14" xfId="1" applyNumberFormat="1" applyFont="1" applyBorder="1" applyAlignment="1" applyProtection="1">
      <alignment horizontal="center" vertical="center"/>
      <protection locked="0"/>
    </xf>
    <xf numFmtId="0" fontId="5" fillId="0" borderId="34" xfId="1" applyFont="1" applyFill="1" applyBorder="1" applyAlignment="1" applyProtection="1">
      <alignment horizontal="center" vertical="center"/>
      <protection locked="0"/>
    </xf>
    <xf numFmtId="1" fontId="5" fillId="0" borderId="14" xfId="1" applyNumberFormat="1" applyFont="1" applyFill="1" applyBorder="1" applyAlignment="1" applyProtection="1">
      <alignment horizontal="center" vertical="center"/>
      <protection locked="0"/>
    </xf>
    <xf numFmtId="1" fontId="5" fillId="0" borderId="19" xfId="1" applyNumberFormat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>
      <alignment horizontal="left" vertical="center" indent="2"/>
    </xf>
    <xf numFmtId="1" fontId="5" fillId="0" borderId="4" xfId="1" applyNumberFormat="1" applyFont="1" applyBorder="1" applyAlignment="1">
      <alignment horizontal="center" vertical="center"/>
    </xf>
    <xf numFmtId="1" fontId="5" fillId="0" borderId="21" xfId="1" applyNumberFormat="1" applyFont="1" applyBorder="1" applyAlignment="1" applyProtection="1">
      <alignment horizontal="center" vertical="center"/>
      <protection locked="0"/>
    </xf>
    <xf numFmtId="1" fontId="5" fillId="0" borderId="51" xfId="1" applyNumberFormat="1" applyFont="1" applyBorder="1" applyAlignment="1" applyProtection="1">
      <alignment horizontal="center" vertical="center"/>
      <protection locked="0"/>
    </xf>
    <xf numFmtId="0" fontId="5" fillId="0" borderId="31" xfId="1" applyFont="1" applyBorder="1" applyAlignment="1">
      <alignment horizontal="left" vertical="center" indent="2"/>
    </xf>
    <xf numFmtId="1" fontId="5" fillId="0" borderId="6" xfId="1" applyNumberFormat="1" applyFont="1" applyBorder="1" applyAlignment="1">
      <alignment horizontal="center" vertical="center"/>
    </xf>
    <xf numFmtId="0" fontId="5" fillId="0" borderId="40" xfId="1" applyFont="1" applyBorder="1" applyAlignment="1" applyProtection="1">
      <alignment horizontal="center" vertical="center"/>
      <protection locked="0"/>
    </xf>
    <xf numFmtId="0" fontId="14" fillId="0" borderId="0" xfId="1" applyFont="1"/>
    <xf numFmtId="0" fontId="8" fillId="3" borderId="9" xfId="1" applyFont="1" applyFill="1" applyBorder="1" applyAlignment="1">
      <alignment horizontal="left" vertical="center"/>
    </xf>
    <xf numFmtId="1" fontId="8" fillId="3" borderId="9" xfId="1" applyNumberFormat="1" applyFont="1" applyFill="1" applyBorder="1" applyAlignment="1">
      <alignment horizontal="center" vertical="center"/>
    </xf>
    <xf numFmtId="0" fontId="8" fillId="3" borderId="53" xfId="1" applyFont="1" applyFill="1" applyBorder="1" applyAlignment="1">
      <alignment horizontal="center" vertical="center"/>
    </xf>
    <xf numFmtId="0" fontId="8" fillId="3" borderId="54" xfId="1" applyFont="1" applyFill="1" applyBorder="1" applyAlignment="1">
      <alignment horizontal="center" vertical="center"/>
    </xf>
    <xf numFmtId="0" fontId="8" fillId="3" borderId="64" xfId="1" applyFont="1" applyFill="1" applyBorder="1" applyAlignment="1">
      <alignment horizontal="center" vertical="center"/>
    </xf>
    <xf numFmtId="0" fontId="5" fillId="3" borderId="15" xfId="1" applyFont="1" applyFill="1" applyBorder="1" applyAlignment="1">
      <alignment horizontal="left" vertical="center" indent="2"/>
    </xf>
    <xf numFmtId="1" fontId="5" fillId="3" borderId="15" xfId="1" applyNumberFormat="1" applyFont="1" applyFill="1" applyBorder="1" applyAlignment="1">
      <alignment horizontal="center" vertical="center"/>
    </xf>
    <xf numFmtId="0" fontId="5" fillId="3" borderId="65" xfId="1" applyFont="1" applyFill="1" applyBorder="1" applyAlignment="1" applyProtection="1">
      <alignment horizontal="center" vertical="center"/>
      <protection locked="0"/>
    </xf>
    <xf numFmtId="0" fontId="5" fillId="3" borderId="66" xfId="1" applyFont="1" applyFill="1" applyBorder="1" applyAlignment="1" applyProtection="1">
      <alignment horizontal="center" vertical="center"/>
      <protection locked="0"/>
    </xf>
    <xf numFmtId="0" fontId="5" fillId="3" borderId="67" xfId="1" applyFont="1" applyFill="1" applyBorder="1" applyAlignment="1" applyProtection="1">
      <alignment horizontal="center" vertical="center"/>
      <protection locked="0"/>
    </xf>
    <xf numFmtId="0" fontId="5" fillId="3" borderId="68" xfId="1" applyFont="1" applyFill="1" applyBorder="1" applyAlignment="1" applyProtection="1">
      <alignment horizontal="center" vertical="center"/>
      <protection locked="0"/>
    </xf>
    <xf numFmtId="0" fontId="5" fillId="3" borderId="33" xfId="1" applyFont="1" applyFill="1" applyBorder="1" applyAlignment="1" applyProtection="1">
      <alignment horizontal="center" vertical="center"/>
      <protection locked="0"/>
    </xf>
    <xf numFmtId="0" fontId="5" fillId="3" borderId="6" xfId="1" applyFont="1" applyFill="1" applyBorder="1" applyAlignment="1">
      <alignment horizontal="left" vertical="center" indent="2"/>
    </xf>
    <xf numFmtId="1" fontId="5" fillId="3" borderId="6" xfId="1" applyNumberFormat="1" applyFont="1" applyFill="1" applyBorder="1" applyAlignment="1">
      <alignment horizontal="center" vertical="center"/>
    </xf>
    <xf numFmtId="0" fontId="5" fillId="3" borderId="16" xfId="1" applyFont="1" applyFill="1" applyBorder="1" applyAlignment="1" applyProtection="1">
      <alignment horizontal="center" vertical="center"/>
      <protection locked="0"/>
    </xf>
    <xf numFmtId="0" fontId="5" fillId="3" borderId="18" xfId="1" applyFont="1" applyFill="1" applyBorder="1" applyAlignment="1" applyProtection="1">
      <alignment horizontal="center" vertical="center"/>
      <protection locked="0"/>
    </xf>
    <xf numFmtId="0" fontId="5" fillId="3" borderId="40" xfId="1" applyFont="1" applyFill="1" applyBorder="1" applyAlignment="1" applyProtection="1">
      <alignment horizontal="center" vertical="center"/>
      <protection locked="0"/>
    </xf>
    <xf numFmtId="0" fontId="5" fillId="3" borderId="49" xfId="1" applyFont="1" applyFill="1" applyBorder="1" applyAlignment="1" applyProtection="1">
      <alignment horizontal="center" vertical="center"/>
      <protection locked="0"/>
    </xf>
    <xf numFmtId="0" fontId="5" fillId="3" borderId="36" xfId="1" applyFont="1" applyFill="1" applyBorder="1" applyAlignment="1" applyProtection="1">
      <alignment horizontal="center" vertical="center"/>
      <protection locked="0"/>
    </xf>
    <xf numFmtId="0" fontId="5" fillId="11" borderId="0" xfId="1" applyFont="1" applyFill="1"/>
    <xf numFmtId="3" fontId="8" fillId="4" borderId="60" xfId="1" applyNumberFormat="1" applyFont="1" applyFill="1" applyBorder="1" applyAlignment="1">
      <alignment horizontal="center" vertical="center"/>
    </xf>
    <xf numFmtId="3" fontId="8" fillId="4" borderId="35" xfId="1" applyNumberFormat="1" applyFont="1" applyFill="1" applyBorder="1" applyAlignment="1">
      <alignment horizontal="center" vertical="center"/>
    </xf>
    <xf numFmtId="3" fontId="8" fillId="4" borderId="52" xfId="1" applyNumberFormat="1" applyFont="1" applyFill="1" applyBorder="1" applyAlignment="1">
      <alignment horizontal="center" vertical="center"/>
    </xf>
    <xf numFmtId="3" fontId="8" fillId="4" borderId="43" xfId="1" applyNumberFormat="1" applyFont="1" applyFill="1" applyBorder="1" applyAlignment="1">
      <alignment horizontal="center" vertical="center"/>
    </xf>
    <xf numFmtId="1" fontId="5" fillId="7" borderId="49" xfId="1" applyNumberFormat="1" applyFont="1" applyFill="1" applyBorder="1" applyAlignment="1" applyProtection="1">
      <alignment horizontal="center" vertical="center"/>
      <protection locked="0"/>
    </xf>
    <xf numFmtId="0" fontId="5" fillId="3" borderId="70" xfId="1" applyFont="1" applyFill="1" applyBorder="1" applyAlignment="1">
      <alignment horizontal="left" vertical="center" indent="2"/>
    </xf>
    <xf numFmtId="1" fontId="5" fillId="3" borderId="4" xfId="1" applyNumberFormat="1" applyFont="1" applyFill="1" applyBorder="1" applyAlignment="1">
      <alignment horizontal="center" vertical="center"/>
    </xf>
    <xf numFmtId="0" fontId="5" fillId="3" borderId="63" xfId="1" applyFont="1" applyFill="1" applyBorder="1" applyAlignment="1" applyProtection="1">
      <alignment horizontal="center" vertical="center"/>
      <protection locked="0"/>
    </xf>
    <xf numFmtId="0" fontId="5" fillId="3" borderId="14" xfId="1" applyFont="1" applyFill="1" applyBorder="1" applyAlignment="1" applyProtection="1">
      <alignment horizontal="center" vertical="center"/>
      <protection locked="0"/>
    </xf>
    <xf numFmtId="0" fontId="5" fillId="3" borderId="37" xfId="1" applyFont="1" applyFill="1" applyBorder="1" applyAlignment="1" applyProtection="1">
      <alignment horizontal="center" vertical="center"/>
      <protection locked="0"/>
    </xf>
    <xf numFmtId="1" fontId="5" fillId="3" borderId="14" xfId="1" applyNumberFormat="1" applyFont="1" applyFill="1" applyBorder="1" applyAlignment="1" applyProtection="1">
      <alignment horizontal="center" vertical="center"/>
      <protection locked="0"/>
    </xf>
    <xf numFmtId="1" fontId="5" fillId="3" borderId="19" xfId="1" applyNumberFormat="1" applyFont="1" applyFill="1" applyBorder="1" applyAlignment="1" applyProtection="1">
      <alignment horizontal="center" vertical="center"/>
      <protection locked="0"/>
    </xf>
    <xf numFmtId="0" fontId="5" fillId="3" borderId="4" xfId="1" applyFont="1" applyFill="1" applyBorder="1" applyAlignment="1">
      <alignment horizontal="left" vertical="center" indent="2"/>
    </xf>
    <xf numFmtId="0" fontId="5" fillId="3" borderId="3" xfId="1" applyFont="1" applyFill="1" applyBorder="1" applyAlignment="1" applyProtection="1">
      <alignment horizontal="center" vertical="center"/>
      <protection locked="0"/>
    </xf>
    <xf numFmtId="0" fontId="5" fillId="3" borderId="31" xfId="1" applyFont="1" applyFill="1" applyBorder="1" applyAlignment="1">
      <alignment horizontal="left" vertical="center" indent="2"/>
    </xf>
    <xf numFmtId="0" fontId="5" fillId="0" borderId="15" xfId="1" applyFont="1" applyBorder="1" applyAlignment="1">
      <alignment horizontal="left" vertical="center" indent="2"/>
    </xf>
    <xf numFmtId="1" fontId="8" fillId="3" borderId="54" xfId="1" applyNumberFormat="1" applyFont="1" applyFill="1" applyBorder="1" applyAlignment="1">
      <alignment horizontal="center" vertical="center"/>
    </xf>
    <xf numFmtId="1" fontId="5" fillId="0" borderId="8" xfId="1" applyNumberFormat="1" applyFont="1" applyBorder="1" applyAlignment="1">
      <alignment horizontal="center" vertical="center"/>
    </xf>
    <xf numFmtId="0" fontId="11" fillId="0" borderId="14" xfId="1" applyFont="1" applyBorder="1" applyAlignment="1" applyProtection="1">
      <alignment horizontal="center" vertical="center"/>
      <protection locked="0"/>
    </xf>
    <xf numFmtId="0" fontId="5" fillId="0" borderId="29" xfId="1" applyFont="1" applyBorder="1"/>
    <xf numFmtId="3" fontId="5" fillId="0" borderId="0" xfId="1" applyNumberFormat="1" applyFont="1"/>
    <xf numFmtId="0" fontId="5" fillId="0" borderId="67" xfId="1" applyFont="1" applyBorder="1"/>
    <xf numFmtId="0" fontId="5" fillId="0" borderId="23" xfId="1" applyFont="1" applyBorder="1"/>
    <xf numFmtId="3" fontId="8" fillId="5" borderId="10" xfId="1" applyNumberFormat="1" applyFont="1" applyFill="1" applyBorder="1" applyAlignment="1">
      <alignment horizontal="center" vertical="center"/>
    </xf>
    <xf numFmtId="3" fontId="8" fillId="5" borderId="64" xfId="1" applyNumberFormat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left" vertical="center" indent="2"/>
    </xf>
    <xf numFmtId="0" fontId="5" fillId="9" borderId="63" xfId="1" applyFont="1" applyFill="1" applyBorder="1" applyAlignment="1" applyProtection="1">
      <alignment horizontal="center" vertical="center"/>
      <protection locked="0"/>
    </xf>
    <xf numFmtId="0" fontId="5" fillId="9" borderId="14" xfId="1" applyFont="1" applyFill="1" applyBorder="1" applyAlignment="1" applyProtection="1">
      <alignment horizontal="center" vertical="center"/>
      <protection locked="0"/>
    </xf>
    <xf numFmtId="0" fontId="5" fillId="9" borderId="34" xfId="1" applyFont="1" applyFill="1" applyBorder="1" applyAlignment="1" applyProtection="1">
      <alignment horizontal="center" vertical="center"/>
      <protection locked="0"/>
    </xf>
    <xf numFmtId="1" fontId="5" fillId="9" borderId="19" xfId="1" applyNumberFormat="1" applyFont="1" applyFill="1" applyBorder="1" applyAlignment="1" applyProtection="1">
      <alignment horizontal="center" vertical="center"/>
      <protection locked="0"/>
    </xf>
    <xf numFmtId="0" fontId="5" fillId="9" borderId="3" xfId="1" applyFont="1" applyFill="1" applyBorder="1" applyAlignment="1" applyProtection="1">
      <alignment horizontal="center" vertical="center"/>
      <protection locked="0"/>
    </xf>
    <xf numFmtId="0" fontId="5" fillId="9" borderId="5" xfId="1" applyFont="1" applyFill="1" applyBorder="1" applyAlignment="1" applyProtection="1">
      <alignment horizontal="center" vertical="center"/>
      <protection locked="0"/>
    </xf>
    <xf numFmtId="0" fontId="5" fillId="9" borderId="13" xfId="1" applyFont="1" applyFill="1" applyBorder="1" applyAlignment="1" applyProtection="1">
      <alignment horizontal="center" vertical="center"/>
      <protection locked="0"/>
    </xf>
    <xf numFmtId="1" fontId="5" fillId="9" borderId="20" xfId="1" applyNumberFormat="1" applyFont="1" applyFill="1" applyBorder="1" applyAlignment="1" applyProtection="1">
      <alignment horizontal="center" vertical="center"/>
      <protection locked="0"/>
    </xf>
    <xf numFmtId="1" fontId="6" fillId="0" borderId="6" xfId="1" applyNumberFormat="1" applyFont="1" applyBorder="1" applyAlignment="1">
      <alignment horizontal="center" vertical="center"/>
    </xf>
    <xf numFmtId="0" fontId="5" fillId="9" borderId="16" xfId="1" applyFont="1" applyFill="1" applyBorder="1" applyAlignment="1" applyProtection="1">
      <alignment horizontal="center" vertical="center"/>
      <protection locked="0"/>
    </xf>
    <xf numFmtId="0" fontId="5" fillId="9" borderId="18" xfId="1" applyFont="1" applyFill="1" applyBorder="1" applyAlignment="1" applyProtection="1">
      <alignment horizontal="center" vertical="center"/>
      <protection locked="0"/>
    </xf>
    <xf numFmtId="0" fontId="5" fillId="9" borderId="17" xfId="1" applyFont="1" applyFill="1" applyBorder="1" applyAlignment="1" applyProtection="1">
      <alignment horizontal="center" vertical="center"/>
      <protection locked="0"/>
    </xf>
    <xf numFmtId="1" fontId="5" fillId="9" borderId="49" xfId="1" applyNumberFormat="1" applyFont="1" applyFill="1" applyBorder="1" applyAlignment="1" applyProtection="1">
      <alignment horizontal="center" vertical="center"/>
      <protection locked="0"/>
    </xf>
    <xf numFmtId="0" fontId="11" fillId="0" borderId="13" xfId="1" applyFont="1" applyBorder="1" applyAlignment="1" applyProtection="1">
      <alignment horizontal="center" vertical="center"/>
      <protection locked="0"/>
    </xf>
    <xf numFmtId="1" fontId="6" fillId="0" borderId="70" xfId="1" applyNumberFormat="1" applyFont="1" applyBorder="1" applyAlignment="1">
      <alignment horizontal="center" vertical="center"/>
    </xf>
    <xf numFmtId="0" fontId="5" fillId="0" borderId="71" xfId="1" applyFont="1" applyBorder="1" applyAlignment="1" applyProtection="1">
      <alignment horizontal="center" vertical="center"/>
      <protection locked="0"/>
    </xf>
    <xf numFmtId="0" fontId="11" fillId="0" borderId="32" xfId="1" applyFont="1" applyBorder="1" applyAlignment="1" applyProtection="1">
      <alignment horizontal="center" vertical="center"/>
      <protection locked="0"/>
    </xf>
    <xf numFmtId="1" fontId="5" fillId="0" borderId="49" xfId="1" applyNumberFormat="1" applyFont="1" applyBorder="1" applyAlignment="1" applyProtection="1">
      <alignment horizontal="center" vertical="center"/>
      <protection locked="0"/>
    </xf>
    <xf numFmtId="3" fontId="8" fillId="4" borderId="42" xfId="1" applyNumberFormat="1" applyFont="1" applyFill="1" applyBorder="1" applyAlignment="1">
      <alignment horizontal="center" vertical="center"/>
    </xf>
    <xf numFmtId="0" fontId="5" fillId="0" borderId="0" xfId="1" quotePrefix="1" applyFont="1"/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center"/>
    </xf>
    <xf numFmtId="1" fontId="5" fillId="0" borderId="0" xfId="1" applyNumberFormat="1" applyFont="1"/>
    <xf numFmtId="0" fontId="5" fillId="0" borderId="22" xfId="1" applyFont="1" applyBorder="1" applyAlignment="1" applyProtection="1">
      <alignment horizontal="center" vertical="center"/>
      <protection locked="0"/>
    </xf>
    <xf numFmtId="0" fontId="5" fillId="0" borderId="18" xfId="1" applyFont="1" applyFill="1" applyBorder="1" applyAlignment="1" applyProtection="1">
      <alignment horizontal="center" vertical="center"/>
      <protection locked="0"/>
    </xf>
    <xf numFmtId="0" fontId="5" fillId="0" borderId="70" xfId="1" applyFont="1" applyBorder="1" applyAlignment="1">
      <alignment horizontal="left" vertical="center" indent="2"/>
    </xf>
    <xf numFmtId="0" fontId="5" fillId="11" borderId="10" xfId="1" applyFont="1" applyFill="1" applyBorder="1"/>
    <xf numFmtId="1" fontId="6" fillId="0" borderId="8" xfId="1" applyNumberFormat="1" applyFont="1" applyBorder="1" applyAlignment="1">
      <alignment horizontal="center" vertical="center"/>
    </xf>
    <xf numFmtId="0" fontId="15" fillId="0" borderId="0" xfId="1" applyFont="1"/>
    <xf numFmtId="1" fontId="6" fillId="0" borderId="0" xfId="1" applyNumberFormat="1" applyFont="1" applyAlignment="1">
      <alignment horizontal="center" vertical="center"/>
    </xf>
    <xf numFmtId="0" fontId="6" fillId="0" borderId="0" xfId="1" applyFont="1" applyAlignment="1" applyProtection="1">
      <alignment horizontal="center" vertical="center"/>
      <protection locked="0"/>
    </xf>
    <xf numFmtId="1" fontId="6" fillId="0" borderId="0" xfId="1" applyNumberFormat="1" applyFont="1" applyAlignment="1" applyProtection="1">
      <alignment horizontal="center" vertical="center"/>
      <protection locked="0"/>
    </xf>
    <xf numFmtId="0" fontId="6" fillId="0" borderId="0" xfId="1" applyFont="1" applyAlignment="1">
      <alignment horizontal="left" vertical="center" indent="1"/>
    </xf>
    <xf numFmtId="1" fontId="8" fillId="2" borderId="9" xfId="1" applyNumberFormat="1" applyFont="1" applyFill="1" applyBorder="1" applyAlignment="1">
      <alignment horizontal="center" vertical="center"/>
    </xf>
    <xf numFmtId="0" fontId="8" fillId="2" borderId="53" xfId="1" applyFont="1" applyFill="1" applyBorder="1" applyAlignment="1">
      <alignment horizontal="center" vertical="center"/>
    </xf>
    <xf numFmtId="0" fontId="8" fillId="2" borderId="64" xfId="1" applyFont="1" applyFill="1" applyBorder="1" applyAlignment="1">
      <alignment horizontal="center" vertical="center"/>
    </xf>
    <xf numFmtId="0" fontId="8" fillId="2" borderId="54" xfId="1" applyFont="1" applyFill="1" applyBorder="1" applyAlignment="1">
      <alignment horizontal="center" vertical="center"/>
    </xf>
    <xf numFmtId="3" fontId="8" fillId="2" borderId="9" xfId="1" applyNumberFormat="1" applyFont="1" applyFill="1" applyBorder="1" applyAlignment="1">
      <alignment horizontal="center" vertical="center"/>
    </xf>
    <xf numFmtId="1" fontId="6" fillId="0" borderId="72" xfId="1" applyNumberFormat="1" applyFont="1" applyBorder="1" applyAlignment="1" applyProtection="1">
      <alignment horizontal="center" vertical="center"/>
      <protection hidden="1"/>
    </xf>
    <xf numFmtId="0" fontId="5" fillId="0" borderId="7" xfId="1" applyFont="1" applyBorder="1" applyAlignment="1" applyProtection="1">
      <alignment horizontal="center" vertical="center"/>
      <protection hidden="1"/>
    </xf>
    <xf numFmtId="0" fontId="5" fillId="0" borderId="11" xfId="1" applyFont="1" applyBorder="1" applyAlignment="1" applyProtection="1">
      <alignment horizontal="center" vertical="center"/>
      <protection hidden="1"/>
    </xf>
    <xf numFmtId="0" fontId="5" fillId="0" borderId="33" xfId="1" applyFont="1" applyBorder="1" applyAlignment="1" applyProtection="1">
      <alignment horizontal="center" vertical="center"/>
      <protection hidden="1"/>
    </xf>
    <xf numFmtId="1" fontId="5" fillId="0" borderId="48" xfId="1" applyNumberFormat="1" applyFont="1" applyBorder="1" applyAlignment="1" applyProtection="1">
      <alignment horizontal="center" vertical="center"/>
      <protection hidden="1"/>
    </xf>
    <xf numFmtId="1" fontId="6" fillId="0" borderId="12" xfId="1" applyNumberFormat="1" applyFont="1" applyBorder="1" applyAlignment="1" applyProtection="1">
      <alignment horizontal="center" vertical="center"/>
      <protection hidden="1"/>
    </xf>
    <xf numFmtId="0" fontId="5" fillId="0" borderId="3" xfId="1" applyFont="1" applyBorder="1" applyAlignment="1" applyProtection="1">
      <alignment horizontal="center" vertical="center"/>
      <protection hidden="1"/>
    </xf>
    <xf numFmtId="0" fontId="5" fillId="0" borderId="5" xfId="1" applyFont="1" applyBorder="1" applyAlignment="1" applyProtection="1">
      <alignment horizontal="center" vertical="center"/>
      <protection hidden="1"/>
    </xf>
    <xf numFmtId="0" fontId="5" fillId="0" borderId="20" xfId="1" applyFont="1" applyBorder="1" applyAlignment="1" applyProtection="1">
      <alignment horizontal="center" vertical="center"/>
      <protection hidden="1"/>
    </xf>
    <xf numFmtId="0" fontId="5" fillId="0" borderId="13" xfId="1" applyFont="1" applyBorder="1" applyAlignment="1" applyProtection="1">
      <alignment horizontal="center" vertical="center"/>
      <protection hidden="1"/>
    </xf>
    <xf numFmtId="1" fontId="5" fillId="0" borderId="20" xfId="1" applyNumberFormat="1" applyFont="1" applyBorder="1" applyAlignment="1" applyProtection="1">
      <alignment horizontal="center" vertical="center"/>
      <protection hidden="1"/>
    </xf>
    <xf numFmtId="0" fontId="5" fillId="0" borderId="3" xfId="1" applyFont="1" applyBorder="1" applyAlignment="1">
      <alignment horizontal="left" vertical="center" indent="2"/>
    </xf>
    <xf numFmtId="0" fontId="5" fillId="0" borderId="26" xfId="1" applyFont="1" applyBorder="1" applyAlignment="1" applyProtection="1">
      <alignment horizontal="center" vertical="center"/>
      <protection hidden="1"/>
    </xf>
    <xf numFmtId="0" fontId="5" fillId="12" borderId="70" xfId="1" applyFont="1" applyFill="1" applyBorder="1" applyAlignment="1">
      <alignment horizontal="left" vertical="center" indent="2"/>
    </xf>
    <xf numFmtId="0" fontId="5" fillId="12" borderId="62" xfId="1" applyFont="1" applyFill="1" applyBorder="1" applyAlignment="1" applyProtection="1">
      <alignment horizontal="center" vertical="center"/>
      <protection hidden="1"/>
    </xf>
    <xf numFmtId="0" fontId="5" fillId="12" borderId="16" xfId="1" applyFont="1" applyFill="1" applyBorder="1" applyAlignment="1" applyProtection="1">
      <alignment horizontal="center" vertical="center"/>
      <protection hidden="1"/>
    </xf>
    <xf numFmtId="0" fontId="5" fillId="12" borderId="18" xfId="1" applyFont="1" applyFill="1" applyBorder="1" applyAlignment="1" applyProtection="1">
      <alignment horizontal="center" vertical="center"/>
      <protection hidden="1"/>
    </xf>
    <xf numFmtId="0" fontId="5" fillId="12" borderId="49" xfId="1" applyFont="1" applyFill="1" applyBorder="1" applyAlignment="1" applyProtection="1">
      <alignment horizontal="center" vertical="center"/>
      <protection hidden="1"/>
    </xf>
    <xf numFmtId="0" fontId="5" fillId="12" borderId="17" xfId="1" applyFont="1" applyFill="1" applyBorder="1" applyAlignment="1" applyProtection="1">
      <alignment horizontal="center" vertical="center"/>
      <protection hidden="1"/>
    </xf>
    <xf numFmtId="3" fontId="8" fillId="2" borderId="10" xfId="1" applyNumberFormat="1" applyFont="1" applyFill="1" applyBorder="1" applyAlignment="1">
      <alignment horizontal="center" vertical="center"/>
    </xf>
    <xf numFmtId="3" fontId="8" fillId="2" borderId="42" xfId="1" applyNumberFormat="1" applyFont="1" applyFill="1" applyBorder="1" applyAlignment="1">
      <alignment horizontal="center" vertical="center"/>
    </xf>
    <xf numFmtId="3" fontId="8" fillId="2" borderId="53" xfId="1" applyNumberFormat="1" applyFont="1" applyFill="1" applyBorder="1" applyAlignment="1">
      <alignment horizontal="center" vertical="center"/>
    </xf>
    <xf numFmtId="3" fontId="8" fillId="2" borderId="54" xfId="1" applyNumberFormat="1" applyFont="1" applyFill="1" applyBorder="1" applyAlignment="1">
      <alignment horizontal="center" vertical="center"/>
    </xf>
    <xf numFmtId="3" fontId="8" fillId="2" borderId="44" xfId="1" applyNumberFormat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left" vertical="center" indent="2"/>
    </xf>
    <xf numFmtId="0" fontId="5" fillId="0" borderId="72" xfId="1" applyFont="1" applyFill="1" applyBorder="1" applyAlignment="1">
      <alignment horizontal="center" vertical="center"/>
    </xf>
    <xf numFmtId="0" fontId="5" fillId="0" borderId="63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34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left" vertical="center" indent="2"/>
    </xf>
    <xf numFmtId="0" fontId="5" fillId="0" borderId="60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49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0" borderId="72" xfId="1" applyFont="1" applyBorder="1" applyAlignment="1">
      <alignment horizontal="center" vertical="center"/>
    </xf>
    <xf numFmtId="0" fontId="5" fillId="0" borderId="6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49" xfId="1" applyFont="1" applyBorder="1" applyAlignment="1">
      <alignment horizontal="center" vertical="center"/>
    </xf>
    <xf numFmtId="0" fontId="13" fillId="13" borderId="0" xfId="1" applyFont="1" applyFill="1"/>
    <xf numFmtId="3" fontId="8" fillId="2" borderId="24" xfId="1" applyNumberFormat="1" applyFont="1" applyFill="1" applyBorder="1" applyAlignment="1">
      <alignment horizontal="center" vertical="center"/>
    </xf>
    <xf numFmtId="1" fontId="6" fillId="0" borderId="72" xfId="1" applyNumberFormat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48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1" fontId="6" fillId="0" borderId="12" xfId="1" applyNumberFormat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7" borderId="70" xfId="1" applyFont="1" applyFill="1" applyBorder="1" applyAlignment="1">
      <alignment horizontal="left" vertical="center" indent="2"/>
    </xf>
    <xf numFmtId="0" fontId="6" fillId="7" borderId="62" xfId="1" applyFont="1" applyFill="1" applyBorder="1" applyAlignment="1">
      <alignment horizontal="center" vertical="center"/>
    </xf>
    <xf numFmtId="0" fontId="5" fillId="7" borderId="16" xfId="1" applyFont="1" applyFill="1" applyBorder="1" applyAlignment="1">
      <alignment horizontal="center" vertical="center"/>
    </xf>
    <xf numFmtId="0" fontId="5" fillId="7" borderId="18" xfId="1" applyFont="1" applyFill="1" applyBorder="1" applyAlignment="1">
      <alignment horizontal="center" vertical="center"/>
    </xf>
    <xf numFmtId="0" fontId="5" fillId="7" borderId="49" xfId="1" applyFont="1" applyFill="1" applyBorder="1" applyAlignment="1">
      <alignment horizontal="center" vertical="center"/>
    </xf>
    <xf numFmtId="0" fontId="5" fillId="7" borderId="17" xfId="1" applyFont="1" applyFill="1" applyBorder="1" applyAlignment="1">
      <alignment horizontal="center" vertical="center"/>
    </xf>
    <xf numFmtId="0" fontId="5" fillId="0" borderId="9" xfId="1" applyFont="1" applyBorder="1"/>
    <xf numFmtId="3" fontId="8" fillId="2" borderId="29" xfId="1" applyNumberFormat="1" applyFont="1" applyFill="1" applyBorder="1" applyAlignment="1">
      <alignment horizontal="center" vertical="center"/>
    </xf>
    <xf numFmtId="3" fontId="8" fillId="2" borderId="66" xfId="1" applyNumberFormat="1" applyFont="1" applyFill="1" applyBorder="1" applyAlignment="1">
      <alignment horizontal="center" vertical="center"/>
    </xf>
    <xf numFmtId="3" fontId="8" fillId="2" borderId="67" xfId="1" applyNumberFormat="1" applyFont="1" applyFill="1" applyBorder="1" applyAlignment="1">
      <alignment horizontal="center" vertical="center"/>
    </xf>
    <xf numFmtId="3" fontId="8" fillId="2" borderId="68" xfId="1" applyNumberFormat="1" applyFont="1" applyFill="1" applyBorder="1" applyAlignment="1">
      <alignment horizontal="center" vertical="center"/>
    </xf>
    <xf numFmtId="0" fontId="6" fillId="0" borderId="72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3" fontId="8" fillId="2" borderId="30" xfId="1" applyNumberFormat="1" applyFont="1" applyFill="1" applyBorder="1" applyAlignment="1">
      <alignment horizontal="center" vertical="center"/>
    </xf>
    <xf numFmtId="0" fontId="5" fillId="0" borderId="0" xfId="1" applyFont="1" applyBorder="1"/>
    <xf numFmtId="0" fontId="8" fillId="2" borderId="33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8" fillId="2" borderId="48" xfId="1" applyFont="1" applyFill="1" applyBorder="1" applyAlignment="1">
      <alignment horizontal="center" vertical="center"/>
    </xf>
    <xf numFmtId="3" fontId="8" fillId="2" borderId="17" xfId="1" applyNumberFormat="1" applyFont="1" applyFill="1" applyBorder="1" applyAlignment="1">
      <alignment horizontal="center" vertical="center"/>
    </xf>
    <xf numFmtId="3" fontId="8" fillId="2" borderId="18" xfId="1" applyNumberFormat="1" applyFont="1" applyFill="1" applyBorder="1" applyAlignment="1">
      <alignment horizontal="center" vertical="center"/>
    </xf>
    <xf numFmtId="3" fontId="8" fillId="2" borderId="49" xfId="1" applyNumberFormat="1" applyFont="1" applyFill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1" fontId="5" fillId="0" borderId="19" xfId="1" applyNumberFormat="1" applyFont="1" applyBorder="1" applyAlignment="1">
      <alignment horizontal="center" vertical="center"/>
    </xf>
    <xf numFmtId="1" fontId="5" fillId="0" borderId="20" xfId="1" applyNumberFormat="1" applyFont="1" applyBorder="1" applyAlignment="1">
      <alignment horizontal="center" vertical="center"/>
    </xf>
    <xf numFmtId="0" fontId="5" fillId="0" borderId="4" xfId="1" applyFont="1" applyFill="1" applyBorder="1" applyAlignment="1">
      <alignment horizontal="left" vertical="center" indent="2"/>
    </xf>
    <xf numFmtId="0" fontId="5" fillId="0" borderId="3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1" fontId="5" fillId="0" borderId="20" xfId="1" applyNumberFormat="1" applyFont="1" applyFill="1" applyBorder="1" applyAlignment="1">
      <alignment horizontal="center" vertical="center"/>
    </xf>
    <xf numFmtId="0" fontId="5" fillId="0" borderId="0" xfId="1" applyFont="1" applyFill="1"/>
    <xf numFmtId="1" fontId="5" fillId="0" borderId="49" xfId="1" applyNumberFormat="1" applyFont="1" applyBorder="1" applyAlignment="1">
      <alignment horizontal="center" vertical="center"/>
    </xf>
    <xf numFmtId="0" fontId="5" fillId="0" borderId="47" xfId="1" applyFont="1" applyBorder="1"/>
    <xf numFmtId="3" fontId="8" fillId="2" borderId="61" xfId="1" applyNumberFormat="1" applyFont="1" applyFill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5" fillId="14" borderId="3" xfId="1" applyFont="1" applyFill="1" applyBorder="1" applyAlignment="1">
      <alignment horizontal="center" vertical="center"/>
    </xf>
    <xf numFmtId="0" fontId="5" fillId="14" borderId="5" xfId="1" applyFont="1" applyFill="1" applyBorder="1" applyAlignment="1">
      <alignment horizontal="center" vertical="center"/>
    </xf>
    <xf numFmtId="0" fontId="5" fillId="14" borderId="20" xfId="1" applyFont="1" applyFill="1" applyBorder="1" applyAlignment="1">
      <alignment horizontal="center" vertical="center"/>
    </xf>
    <xf numFmtId="0" fontId="5" fillId="14" borderId="13" xfId="1" applyFont="1" applyFill="1" applyBorder="1" applyAlignment="1">
      <alignment horizontal="center" vertical="center"/>
    </xf>
    <xf numFmtId="0" fontId="5" fillId="14" borderId="4" xfId="1" applyFont="1" applyFill="1" applyBorder="1" applyAlignment="1">
      <alignment horizontal="left" vertical="center" indent="2"/>
    </xf>
    <xf numFmtId="0" fontId="11" fillId="14" borderId="3" xfId="1" applyFont="1" applyFill="1" applyBorder="1" applyAlignment="1" applyProtection="1">
      <alignment horizontal="center" vertical="center"/>
      <protection locked="0"/>
    </xf>
    <xf numFmtId="0" fontId="11" fillId="14" borderId="5" xfId="1" applyFont="1" applyFill="1" applyBorder="1" applyAlignment="1" applyProtection="1">
      <alignment horizontal="center" vertical="center"/>
      <protection locked="0"/>
    </xf>
    <xf numFmtId="0" fontId="11" fillId="14" borderId="20" xfId="1" applyFont="1" applyFill="1" applyBorder="1" applyAlignment="1" applyProtection="1">
      <alignment horizontal="center" vertical="center"/>
      <protection locked="0"/>
    </xf>
    <xf numFmtId="0" fontId="11" fillId="14" borderId="13" xfId="1" applyFont="1" applyFill="1" applyBorder="1" applyAlignment="1" applyProtection="1">
      <alignment horizontal="center" vertical="center"/>
      <protection locked="0"/>
    </xf>
    <xf numFmtId="0" fontId="5" fillId="14" borderId="15" xfId="1" applyFont="1" applyFill="1" applyBorder="1" applyAlignment="1">
      <alignment horizontal="left" vertical="center" indent="2"/>
    </xf>
    <xf numFmtId="0" fontId="11" fillId="14" borderId="16" xfId="1" applyFont="1" applyFill="1" applyBorder="1" applyAlignment="1" applyProtection="1">
      <alignment horizontal="center" vertical="center"/>
      <protection locked="0"/>
    </xf>
    <xf numFmtId="0" fontId="11" fillId="14" borderId="17" xfId="1" applyFont="1" applyFill="1" applyBorder="1" applyAlignment="1" applyProtection="1">
      <alignment horizontal="center" vertical="center"/>
      <protection locked="0"/>
    </xf>
    <xf numFmtId="0" fontId="11" fillId="14" borderId="18" xfId="1" applyFont="1" applyFill="1" applyBorder="1" applyAlignment="1" applyProtection="1">
      <alignment horizontal="center" vertical="center"/>
      <protection locked="0"/>
    </xf>
    <xf numFmtId="0" fontId="11" fillId="14" borderId="28" xfId="1" applyFont="1" applyFill="1" applyBorder="1" applyAlignment="1" applyProtection="1">
      <alignment horizontal="center" vertical="center"/>
      <protection locked="0"/>
    </xf>
    <xf numFmtId="0" fontId="5" fillId="14" borderId="31" xfId="1" applyFont="1" applyFill="1" applyBorder="1" applyAlignment="1">
      <alignment horizontal="left" vertical="center" indent="2"/>
    </xf>
    <xf numFmtId="0" fontId="5" fillId="14" borderId="36" xfId="1" applyFont="1" applyFill="1" applyBorder="1" applyAlignment="1">
      <alignment horizontal="center" vertical="center"/>
    </xf>
    <xf numFmtId="0" fontId="5" fillId="14" borderId="35" xfId="1" applyFont="1" applyFill="1" applyBorder="1" applyAlignment="1">
      <alignment horizontal="center" vertical="center"/>
    </xf>
    <xf numFmtId="0" fontId="5" fillId="14" borderId="43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left" vertical="center" indent="2"/>
    </xf>
    <xf numFmtId="0" fontId="5" fillId="0" borderId="0" xfId="1" applyFont="1" applyBorder="1" applyAlignment="1">
      <alignment horizontal="center" vertical="center"/>
    </xf>
    <xf numFmtId="0" fontId="8" fillId="15" borderId="9" xfId="1" applyFont="1" applyFill="1" applyBorder="1" applyAlignment="1">
      <alignment horizontal="center" vertical="center"/>
    </xf>
    <xf numFmtId="1" fontId="8" fillId="15" borderId="10" xfId="1" applyNumberFormat="1" applyFont="1" applyFill="1" applyBorder="1" applyAlignment="1">
      <alignment horizontal="center" vertical="center"/>
    </xf>
    <xf numFmtId="0" fontId="8" fillId="15" borderId="42" xfId="1" applyFont="1" applyFill="1" applyBorder="1" applyAlignment="1">
      <alignment horizontal="center" vertical="center"/>
    </xf>
    <xf numFmtId="0" fontId="8" fillId="15" borderId="53" xfId="1" applyFont="1" applyFill="1" applyBorder="1" applyAlignment="1">
      <alignment horizontal="center" vertical="center"/>
    </xf>
    <xf numFmtId="0" fontId="8" fillId="15" borderId="54" xfId="1" applyFont="1" applyFill="1" applyBorder="1" applyAlignment="1">
      <alignment horizontal="center" vertical="center"/>
    </xf>
    <xf numFmtId="3" fontId="8" fillId="15" borderId="60" xfId="1" applyNumberFormat="1" applyFont="1" applyFill="1" applyBorder="1" applyAlignment="1">
      <alignment horizontal="center" vertical="center"/>
    </xf>
    <xf numFmtId="3" fontId="8" fillId="15" borderId="45" xfId="1" applyNumberFormat="1" applyFont="1" applyFill="1" applyBorder="1" applyAlignment="1">
      <alignment horizontal="center" vertical="center"/>
    </xf>
    <xf numFmtId="3" fontId="8" fillId="15" borderId="35" xfId="1" applyNumberFormat="1" applyFont="1" applyFill="1" applyBorder="1" applyAlignment="1">
      <alignment horizontal="center" vertical="center"/>
    </xf>
    <xf numFmtId="3" fontId="8" fillId="15" borderId="43" xfId="1" applyNumberFormat="1" applyFont="1" applyFill="1" applyBorder="1" applyAlignment="1">
      <alignment horizontal="center" vertical="center"/>
    </xf>
    <xf numFmtId="0" fontId="11" fillId="0" borderId="15" xfId="1" applyFont="1" applyBorder="1" applyAlignment="1">
      <alignment horizontal="left" vertical="center" indent="2"/>
    </xf>
    <xf numFmtId="0" fontId="6" fillId="0" borderId="8" xfId="1" applyNumberFormat="1" applyFont="1" applyBorder="1" applyAlignment="1">
      <alignment horizontal="center" vertical="center"/>
    </xf>
    <xf numFmtId="0" fontId="11" fillId="0" borderId="34" xfId="1" applyNumberFormat="1" applyFont="1" applyBorder="1" applyAlignment="1">
      <alignment horizontal="center" vertical="center"/>
    </xf>
    <xf numFmtId="0" fontId="11" fillId="0" borderId="14" xfId="1" applyNumberFormat="1" applyFont="1" applyBorder="1" applyAlignment="1">
      <alignment horizontal="center" vertical="center"/>
    </xf>
    <xf numFmtId="0" fontId="11" fillId="0" borderId="19" xfId="1" applyNumberFormat="1" applyFont="1" applyBorder="1" applyAlignment="1">
      <alignment horizontal="center" vertical="center"/>
    </xf>
    <xf numFmtId="0" fontId="11" fillId="0" borderId="4" xfId="1" applyFont="1" applyBorder="1" applyAlignment="1">
      <alignment horizontal="left" vertical="center" indent="2"/>
    </xf>
    <xf numFmtId="0" fontId="6" fillId="0" borderId="4" xfId="1" applyNumberFormat="1" applyFont="1" applyBorder="1" applyAlignment="1">
      <alignment horizontal="center" vertical="center"/>
    </xf>
    <xf numFmtId="0" fontId="11" fillId="0" borderId="13" xfId="1" applyNumberFormat="1" applyFont="1" applyBorder="1" applyAlignment="1">
      <alignment horizontal="center" vertical="center"/>
    </xf>
    <xf numFmtId="0" fontId="11" fillId="0" borderId="5" xfId="1" applyNumberFormat="1" applyFont="1" applyBorder="1" applyAlignment="1">
      <alignment horizontal="center" vertical="center"/>
    </xf>
    <xf numFmtId="0" fontId="11" fillId="0" borderId="20" xfId="1" applyNumberFormat="1" applyFont="1" applyBorder="1" applyAlignment="1">
      <alignment horizontal="center" vertical="center"/>
    </xf>
    <xf numFmtId="0" fontId="11" fillId="14" borderId="3" xfId="1" applyFont="1" applyFill="1" applyBorder="1" applyAlignment="1">
      <alignment horizontal="left" vertical="center" indent="2"/>
    </xf>
    <xf numFmtId="0" fontId="6" fillId="14" borderId="4" xfId="1" applyNumberFormat="1" applyFont="1" applyFill="1" applyBorder="1" applyAlignment="1">
      <alignment horizontal="center" vertical="center"/>
    </xf>
    <xf numFmtId="0" fontId="11" fillId="14" borderId="13" xfId="1" applyNumberFormat="1" applyFont="1" applyFill="1" applyBorder="1" applyAlignment="1">
      <alignment horizontal="center" vertical="center"/>
    </xf>
    <xf numFmtId="0" fontId="11" fillId="14" borderId="26" xfId="1" applyNumberFormat="1" applyFont="1" applyFill="1" applyBorder="1" applyAlignment="1">
      <alignment horizontal="center" vertical="center"/>
    </xf>
    <xf numFmtId="0" fontId="11" fillId="14" borderId="63" xfId="1" applyFont="1" applyFill="1" applyBorder="1" applyAlignment="1">
      <alignment horizontal="left" vertical="center" indent="2"/>
    </xf>
    <xf numFmtId="0" fontId="11" fillId="14" borderId="34" xfId="1" applyNumberFormat="1" applyFont="1" applyFill="1" applyBorder="1" applyAlignment="1">
      <alignment horizontal="center" vertical="center"/>
    </xf>
    <xf numFmtId="0" fontId="11" fillId="14" borderId="27" xfId="1" applyNumberFormat="1" applyFont="1" applyFill="1" applyBorder="1" applyAlignment="1">
      <alignment horizontal="center" vertical="center"/>
    </xf>
    <xf numFmtId="0" fontId="11" fillId="14" borderId="5" xfId="1" applyNumberFormat="1" applyFont="1" applyFill="1" applyBorder="1" applyAlignment="1">
      <alignment horizontal="center" vertical="center"/>
    </xf>
    <xf numFmtId="0" fontId="11" fillId="16" borderId="45" xfId="1" applyFont="1" applyFill="1" applyBorder="1" applyAlignment="1">
      <alignment horizontal="left" vertical="center" indent="2"/>
    </xf>
    <xf numFmtId="0" fontId="6" fillId="16" borderId="31" xfId="1" applyNumberFormat="1" applyFont="1" applyFill="1" applyBorder="1" applyAlignment="1">
      <alignment horizontal="center" vertical="center"/>
    </xf>
    <xf numFmtId="0" fontId="11" fillId="16" borderId="36" xfId="1" applyNumberFormat="1" applyFont="1" applyFill="1" applyBorder="1" applyAlignment="1">
      <alignment horizontal="center" vertical="center"/>
    </xf>
    <xf numFmtId="0" fontId="11" fillId="16" borderId="46" xfId="1" applyNumberFormat="1" applyFont="1" applyFill="1" applyBorder="1" applyAlignment="1">
      <alignment horizontal="center" vertical="center"/>
    </xf>
    <xf numFmtId="0" fontId="16" fillId="0" borderId="0" xfId="1" applyFont="1"/>
    <xf numFmtId="3" fontId="5" fillId="0" borderId="0" xfId="1" applyNumberFormat="1" applyFont="1" applyBorder="1"/>
    <xf numFmtId="3" fontId="5" fillId="0" borderId="0" xfId="1" applyNumberFormat="1" applyFont="1" applyAlignment="1">
      <alignment horizontal="center"/>
    </xf>
    <xf numFmtId="0" fontId="5" fillId="0" borderId="59" xfId="1" applyFont="1" applyBorder="1"/>
    <xf numFmtId="3" fontId="5" fillId="0" borderId="59" xfId="1" applyNumberFormat="1" applyFont="1" applyBorder="1"/>
    <xf numFmtId="3" fontId="6" fillId="0" borderId="0" xfId="1" applyNumberFormat="1" applyFont="1"/>
    <xf numFmtId="1" fontId="6" fillId="0" borderId="15" xfId="1" applyNumberFormat="1" applyFont="1" applyBorder="1" applyAlignment="1">
      <alignment horizontal="center" vertical="center"/>
    </xf>
    <xf numFmtId="0" fontId="5" fillId="0" borderId="66" xfId="1" applyFont="1" applyBorder="1" applyAlignment="1" applyProtection="1">
      <alignment horizontal="center" vertical="center"/>
      <protection locked="0"/>
    </xf>
    <xf numFmtId="0" fontId="5" fillId="0" borderId="68" xfId="1" applyFont="1" applyBorder="1" applyAlignment="1" applyProtection="1">
      <alignment horizontal="center" vertical="center"/>
      <protection locked="0"/>
    </xf>
    <xf numFmtId="1" fontId="6" fillId="0" borderId="61" xfId="1" applyNumberFormat="1" applyFont="1" applyBorder="1" applyAlignment="1">
      <alignment horizontal="center" vertical="center"/>
    </xf>
    <xf numFmtId="0" fontId="11" fillId="0" borderId="21" xfId="1" applyFont="1" applyBorder="1" applyAlignment="1" applyProtection="1">
      <alignment horizontal="center" vertical="center"/>
      <protection locked="0"/>
    </xf>
    <xf numFmtId="0" fontId="5" fillId="7" borderId="35" xfId="1" applyFont="1" applyFill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6" fillId="7" borderId="6" xfId="1" applyFont="1" applyFill="1" applyBorder="1" applyAlignment="1">
      <alignment horizontal="center" vertical="center"/>
    </xf>
    <xf numFmtId="3" fontId="8" fillId="6" borderId="53" xfId="1" applyNumberFormat="1" applyFont="1" applyFill="1" applyBorder="1" applyAlignment="1">
      <alignment horizontal="center" vertical="center"/>
    </xf>
    <xf numFmtId="0" fontId="15" fillId="0" borderId="5" xfId="1" applyFont="1" applyBorder="1" applyAlignment="1" applyProtection="1">
      <alignment horizontal="center" vertical="center"/>
      <protection locked="0"/>
    </xf>
    <xf numFmtId="0" fontId="11" fillId="14" borderId="66" xfId="1" applyFont="1" applyFill="1" applyBorder="1" applyAlignment="1" applyProtection="1">
      <alignment horizontal="center" vertical="center"/>
      <protection locked="0"/>
    </xf>
    <xf numFmtId="0" fontId="11" fillId="14" borderId="14" xfId="1" applyNumberFormat="1" applyFont="1" applyFill="1" applyBorder="1" applyAlignment="1">
      <alignment horizontal="center" vertical="center"/>
    </xf>
    <xf numFmtId="0" fontId="11" fillId="16" borderId="35" xfId="1" applyNumberFormat="1" applyFont="1" applyFill="1" applyBorder="1" applyAlignment="1">
      <alignment horizontal="center" vertical="center"/>
    </xf>
    <xf numFmtId="0" fontId="5" fillId="8" borderId="21" xfId="1" applyFont="1" applyFill="1" applyBorder="1" applyAlignment="1" applyProtection="1">
      <alignment horizontal="center" vertical="center"/>
      <protection locked="0"/>
    </xf>
    <xf numFmtId="0" fontId="5" fillId="0" borderId="62" xfId="1" applyFont="1" applyBorder="1" applyAlignment="1">
      <alignment horizontal="left" vertical="center" indent="2"/>
    </xf>
    <xf numFmtId="3" fontId="8" fillId="6" borderId="57" xfId="1" applyNumberFormat="1" applyFont="1" applyFill="1" applyBorder="1" applyAlignment="1">
      <alignment horizontal="center" vertical="center"/>
    </xf>
    <xf numFmtId="0" fontId="5" fillId="8" borderId="13" xfId="1" applyFont="1" applyFill="1" applyBorder="1" applyAlignment="1" applyProtection="1">
      <alignment horizontal="center" vertical="center"/>
      <protection locked="0"/>
    </xf>
    <xf numFmtId="0" fontId="11" fillId="8" borderId="32" xfId="1" applyFont="1" applyFill="1" applyBorder="1" applyAlignment="1" applyProtection="1">
      <alignment horizontal="center" vertical="center"/>
      <protection locked="0"/>
    </xf>
    <xf numFmtId="3" fontId="8" fillId="5" borderId="44" xfId="1" applyNumberFormat="1" applyFont="1" applyFill="1" applyBorder="1" applyAlignment="1">
      <alignment horizontal="center" vertical="center"/>
    </xf>
    <xf numFmtId="0" fontId="5" fillId="3" borderId="34" xfId="1" applyFont="1" applyFill="1" applyBorder="1" applyAlignment="1" applyProtection="1">
      <alignment horizontal="center" vertical="center"/>
      <protection locked="0"/>
    </xf>
    <xf numFmtId="0" fontId="5" fillId="3" borderId="17" xfId="1" applyFont="1" applyFill="1" applyBorder="1" applyAlignment="1" applyProtection="1">
      <alignment horizontal="center" vertical="center"/>
      <protection locked="0"/>
    </xf>
    <xf numFmtId="3" fontId="8" fillId="6" borderId="36" xfId="1" applyNumberFormat="1" applyFont="1" applyFill="1" applyBorder="1" applyAlignment="1">
      <alignment horizontal="center" vertical="center"/>
    </xf>
    <xf numFmtId="3" fontId="8" fillId="4" borderId="44" xfId="1" applyNumberFormat="1" applyFont="1" applyFill="1" applyBorder="1" applyAlignment="1">
      <alignment horizontal="center" vertical="center"/>
    </xf>
    <xf numFmtId="3" fontId="8" fillId="4" borderId="36" xfId="1" applyNumberFormat="1" applyFont="1" applyFill="1" applyBorder="1" applyAlignment="1">
      <alignment horizontal="center" vertical="center"/>
    </xf>
    <xf numFmtId="0" fontId="8" fillId="2" borderId="44" xfId="1" applyFont="1" applyFill="1" applyBorder="1" applyAlignment="1">
      <alignment horizontal="center" vertical="center"/>
    </xf>
    <xf numFmtId="3" fontId="8" fillId="2" borderId="69" xfId="1" applyNumberFormat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8" fillId="15" borderId="44" xfId="1" applyFont="1" applyFill="1" applyBorder="1" applyAlignment="1">
      <alignment horizontal="center" vertical="center"/>
    </xf>
    <xf numFmtId="3" fontId="8" fillId="15" borderId="36" xfId="1" applyNumberFormat="1" applyFont="1" applyFill="1" applyBorder="1" applyAlignment="1">
      <alignment horizontal="center" vertical="center"/>
    </xf>
    <xf numFmtId="0" fontId="5" fillId="0" borderId="59" xfId="1" applyFont="1" applyFill="1" applyBorder="1" applyAlignment="1" applyProtection="1">
      <alignment horizontal="center" vertical="center"/>
      <protection locked="0"/>
    </xf>
    <xf numFmtId="3" fontId="8" fillId="6" borderId="10" xfId="1" applyNumberFormat="1" applyFont="1" applyFill="1" applyBorder="1" applyAlignment="1">
      <alignment horizontal="center" vertical="center"/>
    </xf>
    <xf numFmtId="3" fontId="8" fillId="6" borderId="64" xfId="1" applyNumberFormat="1" applyFont="1" applyFill="1" applyBorder="1" applyAlignment="1">
      <alignment horizontal="center" vertical="center"/>
    </xf>
    <xf numFmtId="0" fontId="11" fillId="8" borderId="18" xfId="1" applyFont="1" applyFill="1" applyBorder="1" applyAlignment="1" applyProtection="1">
      <alignment horizontal="center" vertical="center"/>
      <protection locked="0"/>
    </xf>
    <xf numFmtId="0" fontId="5" fillId="3" borderId="11" xfId="1" applyFont="1" applyFill="1" applyBorder="1" applyAlignment="1" applyProtection="1">
      <alignment horizontal="center" vertical="center"/>
      <protection locked="0"/>
    </xf>
    <xf numFmtId="0" fontId="5" fillId="3" borderId="35" xfId="1" applyFont="1" applyFill="1" applyBorder="1" applyAlignment="1" applyProtection="1">
      <alignment horizontal="center" vertical="center"/>
      <protection locked="0"/>
    </xf>
    <xf numFmtId="0" fontId="15" fillId="0" borderId="5" xfId="1" applyFont="1" applyFill="1" applyBorder="1" applyAlignment="1" applyProtection="1">
      <alignment horizontal="center" vertical="center"/>
      <protection locked="0"/>
    </xf>
    <xf numFmtId="0" fontId="11" fillId="0" borderId="17" xfId="1" applyFont="1" applyBorder="1" applyAlignment="1" applyProtection="1">
      <alignment horizontal="center" vertical="center"/>
      <protection locked="0"/>
    </xf>
    <xf numFmtId="1" fontId="8" fillId="2" borderId="25" xfId="1" applyNumberFormat="1" applyFont="1" applyFill="1" applyBorder="1" applyAlignment="1">
      <alignment horizontal="center" vertical="center"/>
    </xf>
    <xf numFmtId="3" fontId="8" fillId="2" borderId="46" xfId="1" applyNumberFormat="1" applyFont="1" applyFill="1" applyBorder="1" applyAlignment="1">
      <alignment horizontal="center" vertical="center"/>
    </xf>
    <xf numFmtId="1" fontId="6" fillId="0" borderId="27" xfId="1" applyNumberFormat="1" applyFont="1" applyBorder="1" applyAlignment="1">
      <alignment horizontal="center" vertical="center"/>
    </xf>
    <xf numFmtId="1" fontId="6" fillId="0" borderId="26" xfId="1" applyNumberFormat="1" applyFont="1" applyBorder="1" applyAlignment="1">
      <alignment horizontal="center" vertical="center"/>
    </xf>
    <xf numFmtId="1" fontId="6" fillId="0" borderId="26" xfId="1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11" fillId="8" borderId="35" xfId="1" applyFont="1" applyFill="1" applyBorder="1" applyAlignment="1" applyProtection="1">
      <alignment horizontal="center" vertical="center"/>
      <protection locked="0"/>
    </xf>
    <xf numFmtId="3" fontId="8" fillId="4" borderId="55" xfId="1" applyNumberFormat="1" applyFont="1" applyFill="1" applyBorder="1" applyAlignment="1">
      <alignment horizontal="center" vertical="center"/>
    </xf>
    <xf numFmtId="3" fontId="8" fillId="4" borderId="41" xfId="1" applyNumberFormat="1" applyFont="1" applyFill="1" applyBorder="1" applyAlignment="1">
      <alignment horizontal="center" vertical="center"/>
    </xf>
    <xf numFmtId="1" fontId="6" fillId="0" borderId="59" xfId="1" applyNumberFormat="1" applyFont="1" applyBorder="1" applyAlignment="1">
      <alignment horizontal="center" vertical="center"/>
    </xf>
    <xf numFmtId="1" fontId="6" fillId="0" borderId="58" xfId="1" applyNumberFormat="1" applyFont="1" applyBorder="1" applyAlignment="1">
      <alignment horizontal="center" vertical="center"/>
    </xf>
    <xf numFmtId="0" fontId="6" fillId="14" borderId="26" xfId="1" applyFont="1" applyFill="1" applyBorder="1" applyAlignment="1">
      <alignment horizontal="center" vertical="center"/>
    </xf>
    <xf numFmtId="0" fontId="6" fillId="14" borderId="58" xfId="1" applyFont="1" applyFill="1" applyBorder="1" applyAlignment="1">
      <alignment horizontal="center" vertical="center"/>
    </xf>
    <xf numFmtId="3" fontId="8" fillId="2" borderId="23" xfId="1" applyNumberFormat="1" applyFont="1" applyFill="1" applyBorder="1" applyAlignment="1">
      <alignment horizontal="center" vertical="center"/>
    </xf>
    <xf numFmtId="0" fontId="6" fillId="14" borderId="46" xfId="1" applyFont="1" applyFill="1" applyBorder="1" applyAlignment="1">
      <alignment horizontal="center" vertical="center"/>
    </xf>
    <xf numFmtId="0" fontId="19" fillId="0" borderId="0" xfId="1" applyFont="1"/>
    <xf numFmtId="0" fontId="5" fillId="0" borderId="66" xfId="1" applyFont="1" applyFill="1" applyBorder="1" applyAlignment="1">
      <alignment horizontal="center"/>
    </xf>
    <xf numFmtId="0" fontId="5" fillId="0" borderId="63" xfId="1" applyFont="1" applyFill="1" applyBorder="1" applyAlignment="1" applyProtection="1">
      <alignment horizontal="center" vertical="center"/>
      <protection locked="0"/>
    </xf>
    <xf numFmtId="0" fontId="5" fillId="0" borderId="3" xfId="1" applyFont="1" applyFill="1" applyBorder="1" applyAlignment="1" applyProtection="1">
      <alignment horizontal="center" vertical="center"/>
      <protection locked="0"/>
    </xf>
    <xf numFmtId="0" fontId="11" fillId="17" borderId="36" xfId="1" applyFont="1" applyFill="1" applyBorder="1" applyAlignment="1" applyProtection="1">
      <alignment horizontal="center" vertical="center"/>
      <protection locked="0"/>
    </xf>
    <xf numFmtId="0" fontId="5" fillId="7" borderId="60" xfId="1" applyFont="1" applyFill="1" applyBorder="1" applyAlignment="1" applyProtection="1">
      <alignment horizontal="center" vertical="center"/>
      <protection locked="0"/>
    </xf>
    <xf numFmtId="0" fontId="5" fillId="7" borderId="52" xfId="1" applyFont="1" applyFill="1" applyBorder="1" applyAlignment="1" applyProtection="1">
      <alignment horizontal="center" vertical="center"/>
      <protection locked="0"/>
    </xf>
    <xf numFmtId="1" fontId="5" fillId="7" borderId="43" xfId="1" applyNumberFormat="1" applyFont="1" applyFill="1" applyBorder="1" applyAlignment="1" applyProtection="1">
      <alignment horizontal="center" vertical="center"/>
      <protection locked="0"/>
    </xf>
    <xf numFmtId="0" fontId="20" fillId="7" borderId="36" xfId="1" applyFont="1" applyFill="1" applyBorder="1" applyAlignment="1" applyProtection="1">
      <alignment horizontal="center" vertical="center"/>
      <protection locked="0"/>
    </xf>
    <xf numFmtId="0" fontId="20" fillId="7" borderId="35" xfId="1" applyFont="1" applyFill="1" applyBorder="1" applyAlignment="1" applyProtection="1">
      <alignment horizontal="center" vertical="center"/>
      <protection locked="0"/>
    </xf>
    <xf numFmtId="1" fontId="6" fillId="7" borderId="4" xfId="1" applyNumberFormat="1" applyFont="1" applyFill="1" applyBorder="1" applyAlignment="1">
      <alignment horizontal="center" vertical="center"/>
    </xf>
    <xf numFmtId="0" fontId="5" fillId="7" borderId="4" xfId="1" applyFont="1" applyFill="1" applyBorder="1" applyAlignment="1">
      <alignment horizontal="left" vertical="center" indent="2"/>
    </xf>
    <xf numFmtId="0" fontId="11" fillId="0" borderId="67" xfId="1" applyFont="1" applyBorder="1" applyAlignment="1" applyProtection="1">
      <alignment horizontal="center" vertical="center"/>
      <protection locked="0"/>
    </xf>
    <xf numFmtId="0" fontId="11" fillId="0" borderId="39" xfId="1" applyFont="1" applyBorder="1" applyAlignment="1" applyProtection="1">
      <alignment horizontal="center" vertical="center"/>
      <protection locked="0"/>
    </xf>
    <xf numFmtId="1" fontId="15" fillId="0" borderId="20" xfId="1" applyNumberFormat="1" applyFont="1" applyBorder="1" applyAlignment="1" applyProtection="1">
      <alignment horizontal="center" vertical="center"/>
      <protection locked="0"/>
    </xf>
    <xf numFmtId="1" fontId="5" fillId="0" borderId="48" xfId="1" applyNumberFormat="1" applyFont="1" applyFill="1" applyBorder="1" applyAlignment="1" applyProtection="1">
      <alignment horizontal="center" vertical="center"/>
      <protection locked="0"/>
    </xf>
    <xf numFmtId="1" fontId="5" fillId="0" borderId="20" xfId="1" applyNumberFormat="1" applyFont="1" applyFill="1" applyBorder="1" applyAlignment="1" applyProtection="1">
      <alignment horizontal="center" vertical="center"/>
      <protection locked="0"/>
    </xf>
    <xf numFmtId="0" fontId="5" fillId="8" borderId="51" xfId="1" applyFont="1" applyFill="1" applyBorder="1" applyAlignment="1" applyProtection="1">
      <alignment horizontal="center" vertical="center"/>
      <protection locked="0"/>
    </xf>
    <xf numFmtId="0" fontId="5" fillId="7" borderId="61" xfId="1" applyFont="1" applyFill="1" applyBorder="1" applyAlignment="1" applyProtection="1">
      <alignment horizontal="center" vertical="center"/>
      <protection locked="0"/>
    </xf>
    <xf numFmtId="0" fontId="5" fillId="0" borderId="16" xfId="1" applyFont="1" applyFill="1" applyBorder="1" applyAlignment="1" applyProtection="1">
      <alignment horizontal="center" vertical="center"/>
      <protection locked="0"/>
    </xf>
    <xf numFmtId="0" fontId="5" fillId="0" borderId="20" xfId="1" applyFont="1" applyFill="1" applyBorder="1" applyAlignment="1" applyProtection="1">
      <alignment horizontal="center" vertical="center"/>
      <protection locked="0"/>
    </xf>
    <xf numFmtId="0" fontId="10" fillId="0" borderId="0" xfId="1" applyFont="1" applyAlignment="1">
      <alignment horizontal="center"/>
    </xf>
    <xf numFmtId="0" fontId="10" fillId="0" borderId="0" xfId="1" quotePrefix="1" applyFont="1" applyAlignment="1">
      <alignment horizontal="center"/>
    </xf>
    <xf numFmtId="0" fontId="10" fillId="0" borderId="0" xfId="1" applyFont="1" applyAlignment="1">
      <alignment horizontal="center" vertical="center"/>
    </xf>
  </cellXfs>
  <cellStyles count="7">
    <cellStyle name="Normal" xfId="0" builtinId="0"/>
    <cellStyle name="Normal 2" xfId="1"/>
    <cellStyle name="Normal 2 2" xfId="2"/>
    <cellStyle name="Normal 3" xfId="3"/>
    <cellStyle name="Normal 4" xfId="4"/>
    <cellStyle name="Normal 4 2" xfId="5"/>
    <cellStyle name="Normal 4 2 2" xfId="6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0</xdr:row>
      <xdr:rowOff>0</xdr:rowOff>
    </xdr:from>
    <xdr:to>
      <xdr:col>15</xdr:col>
      <xdr:colOff>1266825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7867650" y="0"/>
          <a:ext cx="123825" cy="0"/>
        </a:xfrm>
        <a:prstGeom prst="rect">
          <a:avLst/>
        </a:prstGeom>
        <a:gradFill rotWithShape="0">
          <a:gsLst>
            <a:gs pos="0">
              <a:srgbClr val="79ABB9"/>
            </a:gs>
            <a:gs pos="100000">
              <a:srgbClr val="79ABB9">
                <a:gamma/>
                <a:shade val="46275"/>
                <a:invGamma/>
              </a:srgbClr>
            </a:gs>
          </a:gsLst>
          <a:path path="rect">
            <a:fillToRect r="100000" b="100000"/>
          </a:path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Arial Black"/>
            </a:rPr>
            <a:t>DISA I CALLAO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Arial Black"/>
            </a:rPr>
            <a:t>Oficina de 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Arial Black"/>
            </a:rPr>
            <a:t>Estadística</a:t>
          </a:r>
        </a:p>
      </xdr:txBody>
    </xdr:sp>
    <xdr:clientData/>
  </xdr:twoCellAnchor>
  <xdr:twoCellAnchor>
    <xdr:from>
      <xdr:col>11</xdr:col>
      <xdr:colOff>76200</xdr:colOff>
      <xdr:row>0</xdr:row>
      <xdr:rowOff>0</xdr:rowOff>
    </xdr:from>
    <xdr:to>
      <xdr:col>11</xdr:col>
      <xdr:colOff>333375</xdr:colOff>
      <xdr:row>0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820025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Arial"/>
              <a:cs typeface="Arial"/>
            </a:rPr>
            <a:t>*</a:t>
          </a:r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1219200</xdr:colOff>
      <xdr:row>0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7820025" y="0"/>
          <a:ext cx="171450" cy="0"/>
        </a:xfrm>
        <a:prstGeom prst="rect">
          <a:avLst/>
        </a:prstGeom>
        <a:gradFill rotWithShape="0">
          <a:gsLst>
            <a:gs pos="0">
              <a:srgbClr val="79ABB9"/>
            </a:gs>
            <a:gs pos="100000">
              <a:srgbClr val="79ABB9">
                <a:gamma/>
                <a:shade val="46275"/>
                <a:invGamma/>
              </a:srgbClr>
            </a:gs>
          </a:gsLst>
          <a:path path="rect">
            <a:fillToRect r="100000" b="100000"/>
          </a:path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Arial Black"/>
            </a:rPr>
            <a:t>DISA I CALLAO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Arial Black"/>
            </a:rPr>
            <a:t>Oficina de </a:t>
          </a:r>
        </a:p>
        <a:p>
          <a:pPr algn="ctr" rtl="0">
            <a:defRPr sz="1000"/>
          </a:pPr>
          <a:r>
            <a:rPr lang="es-ES" sz="1000" b="1" i="0" strike="noStrike">
              <a:solidFill>
                <a:srgbClr val="FFFFFF"/>
              </a:solidFill>
              <a:latin typeface="Arial Black"/>
            </a:rPr>
            <a:t>Estadística</a:t>
          </a:r>
        </a:p>
      </xdr:txBody>
    </xdr:sp>
    <xdr:clientData/>
  </xdr:twoCellAnchor>
  <xdr:twoCellAnchor editAs="oneCell">
    <xdr:from>
      <xdr:col>1</xdr:col>
      <xdr:colOff>61850</xdr:colOff>
      <xdr:row>129</xdr:row>
      <xdr:rowOff>72794</xdr:rowOff>
    </xdr:from>
    <xdr:to>
      <xdr:col>1</xdr:col>
      <xdr:colOff>1257471</xdr:colOff>
      <xdr:row>131</xdr:row>
      <xdr:rowOff>246671</xdr:rowOff>
    </xdr:to>
    <xdr:pic>
      <xdr:nvPicPr>
        <xdr:cNvPr id="5" name="Imagen 4" descr="C:\Users\yrumiche\Downloads\LOGO GRC (1)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50" y="22289547"/>
          <a:ext cx="1195621" cy="5697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36158</xdr:colOff>
      <xdr:row>0</xdr:row>
      <xdr:rowOff>46625</xdr:rowOff>
    </xdr:from>
    <xdr:to>
      <xdr:col>1</xdr:col>
      <xdr:colOff>1208465</xdr:colOff>
      <xdr:row>1</xdr:row>
      <xdr:rowOff>181021</xdr:rowOff>
    </xdr:to>
    <xdr:pic>
      <xdr:nvPicPr>
        <xdr:cNvPr id="6" name="Imagen 5" descr="C:\Users\yrumiche\Downloads\LOGO GRC (1)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58" y="46625"/>
          <a:ext cx="1172307" cy="49634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531915</xdr:colOff>
      <xdr:row>129</xdr:row>
      <xdr:rowOff>37111</xdr:rowOff>
    </xdr:from>
    <xdr:to>
      <xdr:col>14</xdr:col>
      <xdr:colOff>482435</xdr:colOff>
      <xdr:row>131</xdr:row>
      <xdr:rowOff>248558</xdr:rowOff>
    </xdr:to>
    <xdr:pic>
      <xdr:nvPicPr>
        <xdr:cNvPr id="7" name="Imagen 6" descr="Logotipo&#10;&#10;Descripción generada automáticamente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4837" y="22439416"/>
          <a:ext cx="1237014" cy="60729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531915</xdr:colOff>
      <xdr:row>0</xdr:row>
      <xdr:rowOff>86592</xdr:rowOff>
    </xdr:from>
    <xdr:to>
      <xdr:col>14</xdr:col>
      <xdr:colOff>494804</xdr:colOff>
      <xdr:row>1</xdr:row>
      <xdr:rowOff>321625</xdr:rowOff>
    </xdr:to>
    <xdr:pic>
      <xdr:nvPicPr>
        <xdr:cNvPr id="8" name="Imagen 7" descr="Logotipo&#10;&#10;Descripción generada automáticamente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4837" y="86592"/>
          <a:ext cx="1249383" cy="5937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1:BR212"/>
  <sheetViews>
    <sheetView showGridLines="0" tabSelected="1" topLeftCell="B1" zoomScale="77" zoomScaleNormal="77" zoomScaleSheetLayoutView="75" workbookViewId="0">
      <selection activeCell="V10" sqref="V10"/>
    </sheetView>
  </sheetViews>
  <sheetFormatPr baseColWidth="10" defaultRowHeight="15.75" x14ac:dyDescent="0.25"/>
  <cols>
    <col min="1" max="1" width="3.85546875" style="1" hidden="1" customWidth="1"/>
    <col min="2" max="2" width="45.85546875" style="1" customWidth="1"/>
    <col min="3" max="3" width="13.140625" style="1" customWidth="1"/>
    <col min="4" max="15" width="9.7109375" style="1" customWidth="1"/>
    <col min="16" max="16" width="2.5703125" style="1" customWidth="1"/>
    <col min="17" max="17" width="6.5703125" style="1" customWidth="1"/>
    <col min="18" max="18" width="11.42578125" style="1"/>
    <col min="19" max="19" width="6.28515625" style="1" bestFit="1" customWidth="1"/>
    <col min="20" max="20" width="6.42578125" style="1" bestFit="1" customWidth="1"/>
    <col min="21" max="16384" width="11.42578125" style="1"/>
  </cols>
  <sheetData>
    <row r="1" spans="1:16" ht="28.5" customHeight="1" x14ac:dyDescent="0.25"/>
    <row r="2" spans="1:16" ht="39" customHeight="1" x14ac:dyDescent="0.3">
      <c r="B2" s="428" t="s">
        <v>24</v>
      </c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</row>
    <row r="3" spans="1:16" ht="24" customHeight="1" x14ac:dyDescent="0.3">
      <c r="B3" s="428" t="s">
        <v>25</v>
      </c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</row>
    <row r="4" spans="1:16" ht="12" customHeight="1" thickBot="1" x14ac:dyDescent="0.3">
      <c r="B4" s="1" t="s">
        <v>26</v>
      </c>
    </row>
    <row r="5" spans="1:16" ht="22.5" customHeight="1" thickBot="1" x14ac:dyDescent="0.3">
      <c r="B5" s="26" t="s">
        <v>0</v>
      </c>
      <c r="C5" s="27" t="s">
        <v>1</v>
      </c>
      <c r="D5" s="28" t="s">
        <v>2</v>
      </c>
      <c r="E5" s="29" t="s">
        <v>3</v>
      </c>
      <c r="F5" s="29" t="s">
        <v>4</v>
      </c>
      <c r="G5" s="29" t="s">
        <v>5</v>
      </c>
      <c r="H5" s="29" t="s">
        <v>6</v>
      </c>
      <c r="I5" s="29" t="s">
        <v>7</v>
      </c>
      <c r="J5" s="29" t="s">
        <v>8</v>
      </c>
      <c r="K5" s="29" t="s">
        <v>9</v>
      </c>
      <c r="L5" s="29" t="s">
        <v>10</v>
      </c>
      <c r="M5" s="31" t="s">
        <v>11</v>
      </c>
      <c r="N5" s="29" t="s">
        <v>12</v>
      </c>
      <c r="O5" s="30" t="s">
        <v>13</v>
      </c>
    </row>
    <row r="6" spans="1:16" ht="15" customHeight="1" thickBot="1" x14ac:dyDescent="0.3">
      <c r="B6" s="32" t="s">
        <v>27</v>
      </c>
      <c r="C6" s="33">
        <f>SUM(D6:O6)</f>
        <v>2227636</v>
      </c>
      <c r="D6" s="34">
        <f t="shared" ref="D6:O6" si="0">SUM(D7,D21,D68)</f>
        <v>193760</v>
      </c>
      <c r="E6" s="35">
        <f t="shared" si="0"/>
        <v>207393</v>
      </c>
      <c r="F6" s="36">
        <f t="shared" si="0"/>
        <v>210631</v>
      </c>
      <c r="G6" s="35">
        <f t="shared" si="0"/>
        <v>235843</v>
      </c>
      <c r="H6" s="35">
        <f t="shared" si="0"/>
        <v>181379</v>
      </c>
      <c r="I6" s="35">
        <f t="shared" si="0"/>
        <v>143008</v>
      </c>
      <c r="J6" s="35">
        <f t="shared" si="0"/>
        <v>140326</v>
      </c>
      <c r="K6" s="35">
        <f t="shared" si="0"/>
        <v>184186</v>
      </c>
      <c r="L6" s="35">
        <f t="shared" si="0"/>
        <v>201691</v>
      </c>
      <c r="M6" s="370">
        <f t="shared" si="0"/>
        <v>175116</v>
      </c>
      <c r="N6" s="35">
        <f t="shared" si="0"/>
        <v>178472</v>
      </c>
      <c r="O6" s="37">
        <f t="shared" si="0"/>
        <v>175831</v>
      </c>
    </row>
    <row r="7" spans="1:16" ht="16.5" thickBot="1" x14ac:dyDescent="0.3">
      <c r="B7" s="38" t="s">
        <v>28</v>
      </c>
      <c r="C7" s="33">
        <f>SUM(D7:O7)</f>
        <v>48671</v>
      </c>
      <c r="D7" s="39">
        <f t="shared" ref="D7:O7" si="1">SUM(D8:D16)</f>
        <v>2973</v>
      </c>
      <c r="E7" s="39">
        <f t="shared" si="1"/>
        <v>3268</v>
      </c>
      <c r="F7" s="39">
        <f t="shared" si="1"/>
        <v>5323</v>
      </c>
      <c r="G7" s="39">
        <f t="shared" si="1"/>
        <v>6486</v>
      </c>
      <c r="H7" s="39">
        <f t="shared" si="1"/>
        <v>4877</v>
      </c>
      <c r="I7" s="363">
        <f t="shared" si="1"/>
        <v>3583</v>
      </c>
      <c r="J7" s="363">
        <f t="shared" si="1"/>
        <v>3557</v>
      </c>
      <c r="K7" s="363">
        <f t="shared" si="1"/>
        <v>4052</v>
      </c>
      <c r="L7" s="363">
        <f t="shared" si="1"/>
        <v>3404</v>
      </c>
      <c r="M7" s="39">
        <f t="shared" si="1"/>
        <v>3753</v>
      </c>
      <c r="N7" s="39">
        <f t="shared" si="1"/>
        <v>3971</v>
      </c>
      <c r="O7" s="70">
        <f t="shared" si="1"/>
        <v>3424</v>
      </c>
    </row>
    <row r="8" spans="1:16" ht="15" customHeight="1" x14ac:dyDescent="0.25">
      <c r="B8" s="40" t="s">
        <v>29</v>
      </c>
      <c r="C8" s="41">
        <f t="shared" ref="C8:C16" si="2">SUM(D8:F8,G8:I8,J8:L8,M8:O8)</f>
        <v>0</v>
      </c>
      <c r="D8" s="42">
        <v>0</v>
      </c>
      <c r="E8" s="43">
        <v>0</v>
      </c>
      <c r="F8" s="24">
        <v>0</v>
      </c>
      <c r="G8" s="24">
        <v>0</v>
      </c>
      <c r="H8" s="12">
        <v>0</v>
      </c>
      <c r="I8" s="12">
        <v>0</v>
      </c>
      <c r="J8" s="12">
        <v>0</v>
      </c>
      <c r="K8" s="45">
        <v>0</v>
      </c>
      <c r="L8" s="12">
        <v>0</v>
      </c>
      <c r="M8" s="16">
        <v>0</v>
      </c>
      <c r="N8" s="46">
        <v>0</v>
      </c>
      <c r="O8" s="47">
        <v>0</v>
      </c>
      <c r="P8" s="48"/>
    </row>
    <row r="9" spans="1:16" ht="15" customHeight="1" x14ac:dyDescent="0.25">
      <c r="B9" s="49" t="s">
        <v>30</v>
      </c>
      <c r="C9" s="50">
        <f t="shared" si="2"/>
        <v>0</v>
      </c>
      <c r="D9" s="2">
        <v>0</v>
      </c>
      <c r="E9" s="2">
        <v>0</v>
      </c>
      <c r="F9" s="9">
        <v>0</v>
      </c>
      <c r="G9" s="9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6">
        <v>0</v>
      </c>
      <c r="N9" s="2">
        <v>0</v>
      </c>
      <c r="O9" s="51">
        <v>0</v>
      </c>
      <c r="P9" s="48"/>
    </row>
    <row r="10" spans="1:16" ht="15" customHeight="1" x14ac:dyDescent="0.25">
      <c r="B10" s="49" t="s">
        <v>31</v>
      </c>
      <c r="C10" s="50">
        <f t="shared" si="2"/>
        <v>19047</v>
      </c>
      <c r="D10" s="384">
        <v>914</v>
      </c>
      <c r="E10" s="4">
        <v>1317</v>
      </c>
      <c r="F10" s="2">
        <v>2878</v>
      </c>
      <c r="G10" s="2">
        <v>3735</v>
      </c>
      <c r="H10" s="2">
        <v>2517</v>
      </c>
      <c r="I10" s="2">
        <v>797</v>
      </c>
      <c r="J10" s="2">
        <v>534</v>
      </c>
      <c r="K10" s="2">
        <v>987</v>
      </c>
      <c r="L10" s="408">
        <v>1154</v>
      </c>
      <c r="M10" s="6">
        <v>1382</v>
      </c>
      <c r="N10" s="52">
        <v>1526</v>
      </c>
      <c r="O10" s="51">
        <v>1306</v>
      </c>
      <c r="P10" s="48"/>
    </row>
    <row r="11" spans="1:16" ht="15" customHeight="1" x14ac:dyDescent="0.25">
      <c r="B11" s="49" t="s">
        <v>32</v>
      </c>
      <c r="C11" s="50">
        <f>SUM(D11:F11,G11:I11,J11:L11,M11:O11)</f>
        <v>0</v>
      </c>
      <c r="D11" s="2">
        <v>0</v>
      </c>
      <c r="E11" s="2">
        <v>0</v>
      </c>
      <c r="F11" s="9">
        <v>0</v>
      </c>
      <c r="G11" s="9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6">
        <v>0</v>
      </c>
      <c r="N11" s="2">
        <v>0</v>
      </c>
      <c r="O11" s="51">
        <v>0</v>
      </c>
    </row>
    <row r="12" spans="1:16" s="57" customFormat="1" ht="14.25" customHeight="1" x14ac:dyDescent="0.2">
      <c r="A12" s="49"/>
      <c r="B12" s="53" t="s">
        <v>33</v>
      </c>
      <c r="C12" s="54">
        <f t="shared" si="2"/>
        <v>23004</v>
      </c>
      <c r="D12" s="55">
        <v>1965</v>
      </c>
      <c r="E12" s="2">
        <v>1747</v>
      </c>
      <c r="F12" s="2">
        <v>2167</v>
      </c>
      <c r="G12" s="2">
        <v>2305</v>
      </c>
      <c r="H12" s="2">
        <v>2061</v>
      </c>
      <c r="I12" s="2">
        <v>1955</v>
      </c>
      <c r="J12" s="2">
        <v>1935</v>
      </c>
      <c r="K12" s="56">
        <v>1990</v>
      </c>
      <c r="L12" s="2">
        <v>1483</v>
      </c>
      <c r="M12" s="6">
        <v>1756</v>
      </c>
      <c r="N12" s="2">
        <v>1770</v>
      </c>
      <c r="O12" s="427">
        <v>1870</v>
      </c>
    </row>
    <row r="13" spans="1:16" s="57" customFormat="1" ht="14.25" customHeight="1" x14ac:dyDescent="0.2">
      <c r="B13" s="58" t="s">
        <v>34</v>
      </c>
      <c r="C13" s="59">
        <f t="shared" si="2"/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371">
        <v>0</v>
      </c>
      <c r="N13" s="60">
        <v>0</v>
      </c>
      <c r="O13" s="61">
        <v>0</v>
      </c>
    </row>
    <row r="14" spans="1:16" s="57" customFormat="1" ht="14.25" customHeight="1" x14ac:dyDescent="0.2">
      <c r="B14" s="58" t="s">
        <v>71</v>
      </c>
      <c r="C14" s="59">
        <f t="shared" si="2"/>
        <v>794</v>
      </c>
      <c r="D14" s="60">
        <v>0</v>
      </c>
      <c r="E14" s="60">
        <v>0</v>
      </c>
      <c r="F14" s="60">
        <v>0</v>
      </c>
      <c r="G14" s="60">
        <v>0</v>
      </c>
      <c r="H14" s="60">
        <v>0</v>
      </c>
      <c r="I14" s="60">
        <v>0</v>
      </c>
      <c r="J14" s="60">
        <v>153</v>
      </c>
      <c r="K14" s="368">
        <v>266</v>
      </c>
      <c r="L14" s="368">
        <v>151</v>
      </c>
      <c r="M14" s="368">
        <v>92</v>
      </c>
      <c r="N14" s="368">
        <v>47</v>
      </c>
      <c r="O14" s="424">
        <v>85</v>
      </c>
    </row>
    <row r="15" spans="1:16" s="57" customFormat="1" x14ac:dyDescent="0.2">
      <c r="B15" s="58" t="s">
        <v>35</v>
      </c>
      <c r="C15" s="59">
        <f t="shared" si="2"/>
        <v>5496</v>
      </c>
      <c r="D15" s="62">
        <v>94</v>
      </c>
      <c r="E15" s="62">
        <v>94</v>
      </c>
      <c r="F15" s="62">
        <v>180</v>
      </c>
      <c r="G15" s="62">
        <v>376</v>
      </c>
      <c r="H15" s="62">
        <v>259</v>
      </c>
      <c r="I15" s="62">
        <v>819</v>
      </c>
      <c r="J15" s="62">
        <v>935</v>
      </c>
      <c r="K15" s="63">
        <v>809</v>
      </c>
      <c r="L15" s="63">
        <v>616</v>
      </c>
      <c r="M15" s="372">
        <v>523</v>
      </c>
      <c r="N15" s="63">
        <v>628</v>
      </c>
      <c r="O15" s="64">
        <v>163</v>
      </c>
    </row>
    <row r="16" spans="1:16" s="57" customFormat="1" ht="16.5" thickBot="1" x14ac:dyDescent="0.25">
      <c r="B16" s="65" t="s">
        <v>36</v>
      </c>
      <c r="C16" s="362">
        <f t="shared" si="2"/>
        <v>330</v>
      </c>
      <c r="D16" s="411"/>
      <c r="E16" s="66">
        <v>110</v>
      </c>
      <c r="F16" s="66">
        <v>98</v>
      </c>
      <c r="G16" s="66">
        <v>70</v>
      </c>
      <c r="H16" s="66">
        <v>40</v>
      </c>
      <c r="I16" s="398">
        <v>12</v>
      </c>
      <c r="J16" s="398">
        <v>0</v>
      </c>
      <c r="K16" s="387">
        <v>0</v>
      </c>
      <c r="L16" s="387">
        <v>0</v>
      </c>
      <c r="M16" s="67">
        <v>0</v>
      </c>
      <c r="N16" s="67">
        <v>0</v>
      </c>
      <c r="O16" s="68">
        <v>0</v>
      </c>
    </row>
    <row r="17" spans="2:17" ht="17.25" customHeight="1" thickBot="1" x14ac:dyDescent="0.3">
      <c r="B17" s="69" t="s">
        <v>37</v>
      </c>
      <c r="C17" s="33">
        <f>SUM(D17:O17)</f>
        <v>21854</v>
      </c>
      <c r="D17" s="39">
        <f>D19</f>
        <v>1948</v>
      </c>
      <c r="E17" s="39">
        <f t="shared" ref="E17:O17" si="3">E19</f>
        <v>1881</v>
      </c>
      <c r="F17" s="39">
        <f t="shared" si="3"/>
        <v>1713</v>
      </c>
      <c r="G17" s="39">
        <f t="shared" si="3"/>
        <v>2405</v>
      </c>
      <c r="H17" s="39">
        <f t="shared" si="3"/>
        <v>2674</v>
      </c>
      <c r="I17" s="363">
        <f t="shared" si="3"/>
        <v>2127</v>
      </c>
      <c r="J17" s="363">
        <f t="shared" si="3"/>
        <v>1727</v>
      </c>
      <c r="K17" s="363">
        <f t="shared" si="3"/>
        <v>1686</v>
      </c>
      <c r="L17" s="363">
        <f t="shared" si="3"/>
        <v>2537</v>
      </c>
      <c r="M17" s="39">
        <f t="shared" si="3"/>
        <v>1091</v>
      </c>
      <c r="N17" s="39">
        <f t="shared" si="3"/>
        <v>1258</v>
      </c>
      <c r="O17" s="70">
        <f t="shared" si="3"/>
        <v>807</v>
      </c>
    </row>
    <row r="18" spans="2:17" ht="16.5" customHeight="1" x14ac:dyDescent="0.25">
      <c r="B18" s="156" t="s">
        <v>38</v>
      </c>
      <c r="C18" s="195">
        <f>SUM(D18:F18,G18:I18,J18:L18,M18:O18)</f>
        <v>999</v>
      </c>
      <c r="D18" s="356">
        <v>130</v>
      </c>
      <c r="E18" s="356">
        <v>61</v>
      </c>
      <c r="F18" s="419">
        <v>96</v>
      </c>
      <c r="G18" s="419">
        <v>108</v>
      </c>
      <c r="H18" s="356">
        <v>72</v>
      </c>
      <c r="I18" s="356">
        <v>50</v>
      </c>
      <c r="J18" s="356">
        <v>82</v>
      </c>
      <c r="K18" s="356">
        <v>129</v>
      </c>
      <c r="L18" s="356">
        <v>118</v>
      </c>
      <c r="M18" s="356">
        <v>78</v>
      </c>
      <c r="N18" s="356">
        <v>57</v>
      </c>
      <c r="O18" s="357">
        <v>18</v>
      </c>
      <c r="P18" s="48"/>
    </row>
    <row r="19" spans="2:17" ht="16.5" customHeight="1" x14ac:dyDescent="0.25">
      <c r="B19" s="72" t="s">
        <v>39</v>
      </c>
      <c r="C19" s="73">
        <f>SUM(D19:F19,G19:I19,J19:L19,M19:O19)</f>
        <v>21854</v>
      </c>
      <c r="D19" s="74">
        <v>1948</v>
      </c>
      <c r="E19" s="75">
        <v>1881</v>
      </c>
      <c r="F19" s="76">
        <v>1713</v>
      </c>
      <c r="G19" s="76">
        <v>2405</v>
      </c>
      <c r="H19" s="76">
        <v>2674</v>
      </c>
      <c r="I19" s="75">
        <v>2127</v>
      </c>
      <c r="J19" s="75">
        <v>1727</v>
      </c>
      <c r="K19" s="75">
        <v>1686</v>
      </c>
      <c r="L19" s="75">
        <v>2537</v>
      </c>
      <c r="M19" s="75">
        <v>1091</v>
      </c>
      <c r="N19" s="75">
        <v>1258</v>
      </c>
      <c r="O19" s="77">
        <v>807</v>
      </c>
      <c r="P19" s="48"/>
      <c r="Q19" s="1" t="s">
        <v>40</v>
      </c>
    </row>
    <row r="20" spans="2:17" ht="18" customHeight="1" thickBot="1" x14ac:dyDescent="0.3">
      <c r="B20" s="193" t="s">
        <v>41</v>
      </c>
      <c r="C20" s="355">
        <f>SUM(D20:F20,G20:I20,J20:L20,M20:O20)</f>
        <v>22999</v>
      </c>
      <c r="D20" s="5">
        <v>2049</v>
      </c>
      <c r="E20" s="5">
        <v>2366</v>
      </c>
      <c r="F20" s="420">
        <v>2223</v>
      </c>
      <c r="G20" s="420">
        <v>2358</v>
      </c>
      <c r="H20" s="359">
        <v>2062</v>
      </c>
      <c r="I20" s="5">
        <v>1751</v>
      </c>
      <c r="J20" s="5">
        <v>1860</v>
      </c>
      <c r="K20" s="5">
        <v>1912</v>
      </c>
      <c r="L20" s="5">
        <v>1884</v>
      </c>
      <c r="M20" s="5">
        <v>1722</v>
      </c>
      <c r="N20" s="5">
        <v>1681</v>
      </c>
      <c r="O20" s="25">
        <v>1131</v>
      </c>
      <c r="Q20" s="80" t="s">
        <v>42</v>
      </c>
    </row>
    <row r="21" spans="2:17" ht="15" customHeight="1" thickBot="1" x14ac:dyDescent="0.3">
      <c r="B21" s="26" t="s">
        <v>23</v>
      </c>
      <c r="C21" s="81">
        <f>SUM(D21:O21)</f>
        <v>957097</v>
      </c>
      <c r="D21" s="82">
        <f t="shared" ref="D21:O21" si="4">D22+D35+D45+D56</f>
        <v>79859</v>
      </c>
      <c r="E21" s="83">
        <f t="shared" si="4"/>
        <v>65502</v>
      </c>
      <c r="F21" s="83">
        <f t="shared" si="4"/>
        <v>69790</v>
      </c>
      <c r="G21" s="83">
        <f t="shared" si="4"/>
        <v>90082</v>
      </c>
      <c r="H21" s="83">
        <f t="shared" si="4"/>
        <v>90352</v>
      </c>
      <c r="I21" s="83">
        <f t="shared" si="4"/>
        <v>75673</v>
      </c>
      <c r="J21" s="83">
        <f t="shared" si="4"/>
        <v>73452</v>
      </c>
      <c r="K21" s="83">
        <f t="shared" si="4"/>
        <v>77615</v>
      </c>
      <c r="L21" s="83">
        <f t="shared" si="4"/>
        <v>89277</v>
      </c>
      <c r="M21" s="373">
        <f t="shared" si="4"/>
        <v>84719</v>
      </c>
      <c r="N21" s="83">
        <f t="shared" si="4"/>
        <v>83667</v>
      </c>
      <c r="O21" s="84">
        <f t="shared" si="4"/>
        <v>77109</v>
      </c>
    </row>
    <row r="22" spans="2:17" ht="15" customHeight="1" thickBot="1" x14ac:dyDescent="0.3">
      <c r="B22" s="85" t="s">
        <v>43</v>
      </c>
      <c r="C22" s="33">
        <f>SUM(C23:C27)</f>
        <v>401158</v>
      </c>
      <c r="D22" s="385">
        <f t="shared" ref="D22:O22" si="5">SUM(D23:D27)</f>
        <v>31250</v>
      </c>
      <c r="E22" s="363">
        <f t="shared" si="5"/>
        <v>18691</v>
      </c>
      <c r="F22" s="363">
        <f t="shared" si="5"/>
        <v>24033</v>
      </c>
      <c r="G22" s="386">
        <f t="shared" si="5"/>
        <v>37966</v>
      </c>
      <c r="H22" s="363">
        <f t="shared" si="5"/>
        <v>39923</v>
      </c>
      <c r="I22" s="363">
        <f t="shared" si="5"/>
        <v>30376</v>
      </c>
      <c r="J22" s="363">
        <f t="shared" si="5"/>
        <v>35885</v>
      </c>
      <c r="K22" s="363">
        <f t="shared" si="5"/>
        <v>36099</v>
      </c>
      <c r="L22" s="86">
        <f t="shared" si="5"/>
        <v>38680</v>
      </c>
      <c r="M22" s="376">
        <f t="shared" si="5"/>
        <v>37992</v>
      </c>
      <c r="N22" s="86">
        <f t="shared" si="5"/>
        <v>36275</v>
      </c>
      <c r="O22" s="87">
        <f t="shared" si="5"/>
        <v>33988</v>
      </c>
    </row>
    <row r="23" spans="2:17" ht="15" customHeight="1" x14ac:dyDescent="0.25">
      <c r="B23" s="71" t="s">
        <v>29</v>
      </c>
      <c r="C23" s="41">
        <f t="shared" ref="C23:C28" si="6">SUM(D23:F23,G23:I23,J23:L23,M23:O23)</f>
        <v>227298</v>
      </c>
      <c r="D23" s="88">
        <v>18128</v>
      </c>
      <c r="E23" s="12">
        <v>10180</v>
      </c>
      <c r="F23" s="2">
        <v>12871</v>
      </c>
      <c r="G23" s="2">
        <v>22717</v>
      </c>
      <c r="H23" s="12">
        <v>23404</v>
      </c>
      <c r="I23" s="12">
        <v>13744</v>
      </c>
      <c r="J23" s="12">
        <v>18657</v>
      </c>
      <c r="K23" s="12">
        <v>20108</v>
      </c>
      <c r="L23" s="12">
        <v>23279</v>
      </c>
      <c r="M23" s="89">
        <v>22622</v>
      </c>
      <c r="N23" s="90">
        <v>20352</v>
      </c>
      <c r="O23" s="44">
        <v>21236</v>
      </c>
    </row>
    <row r="24" spans="2:17" ht="15" customHeight="1" x14ac:dyDescent="0.25">
      <c r="B24" s="91" t="s">
        <v>30</v>
      </c>
      <c r="C24" s="50">
        <f t="shared" si="6"/>
        <v>12280</v>
      </c>
      <c r="D24" s="92">
        <v>903</v>
      </c>
      <c r="E24" s="2">
        <v>680</v>
      </c>
      <c r="F24" s="9">
        <v>689</v>
      </c>
      <c r="G24" s="9">
        <v>825</v>
      </c>
      <c r="H24" s="2">
        <v>1615</v>
      </c>
      <c r="I24" s="2">
        <v>1708</v>
      </c>
      <c r="J24" s="2">
        <v>1324</v>
      </c>
      <c r="K24" s="2">
        <v>754</v>
      </c>
      <c r="L24" s="2">
        <v>736</v>
      </c>
      <c r="M24" s="55">
        <v>788</v>
      </c>
      <c r="N24" s="56">
        <v>844</v>
      </c>
      <c r="O24" s="17">
        <v>1414</v>
      </c>
    </row>
    <row r="25" spans="2:17" ht="15" customHeight="1" x14ac:dyDescent="0.25">
      <c r="B25" s="91" t="s">
        <v>31</v>
      </c>
      <c r="C25" s="50">
        <f t="shared" si="6"/>
        <v>0</v>
      </c>
      <c r="D25" s="92">
        <v>0</v>
      </c>
      <c r="E25" s="2">
        <v>0</v>
      </c>
      <c r="F25" s="9">
        <v>0</v>
      </c>
      <c r="G25" s="9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55">
        <v>0</v>
      </c>
      <c r="N25" s="56">
        <v>0</v>
      </c>
      <c r="O25" s="17">
        <v>0</v>
      </c>
    </row>
    <row r="26" spans="2:17" ht="15" customHeight="1" x14ac:dyDescent="0.25">
      <c r="B26" s="91" t="s">
        <v>32</v>
      </c>
      <c r="C26" s="50">
        <f t="shared" si="6"/>
        <v>133849</v>
      </c>
      <c r="D26" s="93">
        <v>10342</v>
      </c>
      <c r="E26" s="2">
        <v>6815</v>
      </c>
      <c r="F26" s="2">
        <v>8846</v>
      </c>
      <c r="G26" s="2">
        <v>12723</v>
      </c>
      <c r="H26" s="2">
        <v>12018</v>
      </c>
      <c r="I26" s="2">
        <v>11887</v>
      </c>
      <c r="J26" s="2">
        <v>10856</v>
      </c>
      <c r="K26" s="2">
        <v>13171</v>
      </c>
      <c r="L26" s="2">
        <v>12949</v>
      </c>
      <c r="M26" s="55">
        <v>12686</v>
      </c>
      <c r="N26" s="56">
        <v>12677</v>
      </c>
      <c r="O26" s="17">
        <v>8879</v>
      </c>
    </row>
    <row r="27" spans="2:17" ht="15" customHeight="1" x14ac:dyDescent="0.25">
      <c r="B27" s="91" t="s">
        <v>33</v>
      </c>
      <c r="C27" s="50">
        <f t="shared" si="6"/>
        <v>27731</v>
      </c>
      <c r="D27" s="92">
        <v>1877</v>
      </c>
      <c r="E27" s="2">
        <v>1016</v>
      </c>
      <c r="F27" s="2">
        <v>1627</v>
      </c>
      <c r="G27" s="2">
        <v>1701</v>
      </c>
      <c r="H27" s="2">
        <v>2886</v>
      </c>
      <c r="I27" s="2">
        <v>3037</v>
      </c>
      <c r="J27" s="2">
        <v>5048</v>
      </c>
      <c r="K27" s="2">
        <v>2066</v>
      </c>
      <c r="L27" s="2">
        <v>1716</v>
      </c>
      <c r="M27" s="55">
        <v>1896</v>
      </c>
      <c r="N27" s="56">
        <v>2402</v>
      </c>
      <c r="O27" s="17">
        <v>2459</v>
      </c>
    </row>
    <row r="28" spans="2:17" ht="15" customHeight="1" thickBot="1" x14ac:dyDescent="0.3">
      <c r="B28" s="94" t="s">
        <v>44</v>
      </c>
      <c r="C28" s="95">
        <f t="shared" si="6"/>
        <v>21017</v>
      </c>
      <c r="D28" s="96">
        <v>462</v>
      </c>
      <c r="E28" s="97">
        <v>687</v>
      </c>
      <c r="F28" s="98">
        <v>833</v>
      </c>
      <c r="G28" s="98">
        <v>1068</v>
      </c>
      <c r="H28" s="97">
        <v>834</v>
      </c>
      <c r="I28" s="97">
        <v>977</v>
      </c>
      <c r="J28" s="97">
        <v>1030</v>
      </c>
      <c r="K28" s="97">
        <v>988</v>
      </c>
      <c r="L28" s="97">
        <v>1064</v>
      </c>
      <c r="M28" s="100">
        <v>848</v>
      </c>
      <c r="N28" s="97">
        <v>1008</v>
      </c>
      <c r="O28" s="99">
        <v>11218</v>
      </c>
    </row>
    <row r="29" spans="2:17" ht="15" customHeight="1" thickBot="1" x14ac:dyDescent="0.3">
      <c r="B29" s="101" t="s">
        <v>45</v>
      </c>
      <c r="C29" s="102">
        <f t="shared" ref="C29:O29" si="7">SUM(C30:C34)</f>
        <v>12383</v>
      </c>
      <c r="D29" s="103">
        <f t="shared" si="7"/>
        <v>903</v>
      </c>
      <c r="E29" s="104">
        <f t="shared" si="7"/>
        <v>1259</v>
      </c>
      <c r="F29" s="104">
        <f t="shared" si="7"/>
        <v>1028</v>
      </c>
      <c r="G29" s="105">
        <f t="shared" si="7"/>
        <v>1044</v>
      </c>
      <c r="H29" s="104">
        <f t="shared" si="7"/>
        <v>1029</v>
      </c>
      <c r="I29" s="104">
        <f t="shared" si="7"/>
        <v>906</v>
      </c>
      <c r="J29" s="104">
        <f t="shared" si="7"/>
        <v>1022</v>
      </c>
      <c r="K29" s="104">
        <f t="shared" si="7"/>
        <v>1118</v>
      </c>
      <c r="L29" s="104">
        <f t="shared" si="7"/>
        <v>1028</v>
      </c>
      <c r="M29" s="377">
        <f t="shared" si="7"/>
        <v>1101</v>
      </c>
      <c r="N29" s="104">
        <f t="shared" si="7"/>
        <v>1104</v>
      </c>
      <c r="O29" s="106">
        <f t="shared" si="7"/>
        <v>841</v>
      </c>
    </row>
    <row r="30" spans="2:17" ht="15" customHeight="1" x14ac:dyDescent="0.25">
      <c r="B30" s="71" t="s">
        <v>46</v>
      </c>
      <c r="C30" s="41">
        <f>SUM(D30:F30,G30:I30,J30:L30,M30:O30)</f>
        <v>9894</v>
      </c>
      <c r="D30" s="88">
        <v>139</v>
      </c>
      <c r="E30" s="12">
        <v>917</v>
      </c>
      <c r="F30" s="2">
        <v>903</v>
      </c>
      <c r="G30" s="2">
        <v>918</v>
      </c>
      <c r="H30" s="12">
        <v>824</v>
      </c>
      <c r="I30" s="12">
        <v>830</v>
      </c>
      <c r="J30" s="12">
        <v>871</v>
      </c>
      <c r="K30" s="46">
        <v>980</v>
      </c>
      <c r="L30" s="12">
        <v>884</v>
      </c>
      <c r="M30" s="89">
        <v>958</v>
      </c>
      <c r="N30" s="108">
        <v>961</v>
      </c>
      <c r="O30" s="47">
        <v>709</v>
      </c>
    </row>
    <row r="31" spans="2:17" ht="17.25" customHeight="1" thickBot="1" x14ac:dyDescent="0.3">
      <c r="B31" s="91" t="s">
        <v>47</v>
      </c>
      <c r="C31" s="50">
        <f>SUM(D31:F31,G31:I31,J31:L31,M31:O31)</f>
        <v>2489</v>
      </c>
      <c r="D31" s="93">
        <v>764</v>
      </c>
      <c r="E31" s="4">
        <v>342</v>
      </c>
      <c r="F31" s="2">
        <v>125</v>
      </c>
      <c r="G31" s="2">
        <v>126</v>
      </c>
      <c r="H31" s="4">
        <v>205</v>
      </c>
      <c r="I31" s="4">
        <v>76</v>
      </c>
      <c r="J31" s="4">
        <v>151</v>
      </c>
      <c r="K31" s="109">
        <v>138</v>
      </c>
      <c r="L31" s="4">
        <v>144</v>
      </c>
      <c r="M31" s="110">
        <v>143</v>
      </c>
      <c r="N31" s="111">
        <v>143</v>
      </c>
      <c r="O31" s="112">
        <v>132</v>
      </c>
    </row>
    <row r="32" spans="2:17" ht="1.5" hidden="1" customHeight="1" x14ac:dyDescent="0.25">
      <c r="B32" s="113" t="s">
        <v>48</v>
      </c>
      <c r="C32" s="114">
        <f>SUM(D32:F32,G32:I32,J32:L32,M32:O32)</f>
        <v>0</v>
      </c>
      <c r="D32" s="92">
        <v>0</v>
      </c>
      <c r="E32" s="2">
        <v>0</v>
      </c>
      <c r="F32" s="9">
        <v>0</v>
      </c>
      <c r="G32" s="2">
        <v>0</v>
      </c>
      <c r="H32" s="2"/>
      <c r="I32" s="2"/>
      <c r="J32" s="2"/>
      <c r="K32" s="2"/>
      <c r="L32" s="2"/>
      <c r="M32" s="6"/>
      <c r="N32" s="52"/>
      <c r="O32" s="51"/>
    </row>
    <row r="33" spans="1:21" ht="12.75" hidden="1" customHeight="1" x14ac:dyDescent="0.25">
      <c r="B33" s="113" t="s">
        <v>49</v>
      </c>
      <c r="C33" s="114">
        <f>SUM(D33:F33,G33:I33,J33:L33,M33:O33)</f>
        <v>0</v>
      </c>
      <c r="D33" s="93">
        <v>0</v>
      </c>
      <c r="E33" s="4">
        <v>0</v>
      </c>
      <c r="F33" s="8">
        <v>0</v>
      </c>
      <c r="G33" s="4">
        <v>0</v>
      </c>
      <c r="H33" s="4"/>
      <c r="I33" s="4"/>
      <c r="J33" s="4"/>
      <c r="K33" s="4"/>
      <c r="L33" s="4"/>
      <c r="M33" s="7"/>
      <c r="N33" s="115"/>
      <c r="O33" s="116"/>
    </row>
    <row r="34" spans="1:21" ht="14.25" hidden="1" customHeight="1" x14ac:dyDescent="0.25">
      <c r="B34" s="117" t="s">
        <v>50</v>
      </c>
      <c r="C34" s="118">
        <f>SUM(D34:F34,G34:I34,J34:L34,M34:O34)</f>
        <v>0</v>
      </c>
      <c r="D34" s="19">
        <v>0</v>
      </c>
      <c r="E34" s="13">
        <v>0</v>
      </c>
      <c r="F34" s="119">
        <v>0</v>
      </c>
      <c r="G34" s="13">
        <v>0</v>
      </c>
      <c r="H34" s="13"/>
      <c r="I34" s="13"/>
      <c r="J34" s="13"/>
      <c r="K34" s="13"/>
      <c r="L34" s="13"/>
      <c r="M34" s="18"/>
      <c r="N34" s="13"/>
      <c r="O34" s="79"/>
    </row>
    <row r="35" spans="1:21" ht="15" customHeight="1" thickBot="1" x14ac:dyDescent="0.3">
      <c r="B35" s="101" t="s">
        <v>51</v>
      </c>
      <c r="C35" s="102">
        <f t="shared" ref="C35:O35" si="8">SUM(C36:C40)</f>
        <v>338147</v>
      </c>
      <c r="D35" s="103">
        <f t="shared" si="8"/>
        <v>32996</v>
      </c>
      <c r="E35" s="104">
        <f t="shared" si="8"/>
        <v>27069</v>
      </c>
      <c r="F35" s="104">
        <f t="shared" si="8"/>
        <v>24012</v>
      </c>
      <c r="G35" s="105">
        <f t="shared" si="8"/>
        <v>30224</v>
      </c>
      <c r="H35" s="104">
        <f t="shared" si="8"/>
        <v>32043</v>
      </c>
      <c r="I35" s="104">
        <f t="shared" si="8"/>
        <v>27652</v>
      </c>
      <c r="J35" s="104">
        <f t="shared" si="8"/>
        <v>23840</v>
      </c>
      <c r="K35" s="104">
        <f t="shared" si="8"/>
        <v>25225</v>
      </c>
      <c r="L35" s="104">
        <f t="shared" si="8"/>
        <v>28658</v>
      </c>
      <c r="M35" s="377">
        <f t="shared" si="8"/>
        <v>30606</v>
      </c>
      <c r="N35" s="104">
        <f t="shared" si="8"/>
        <v>28870</v>
      </c>
      <c r="O35" s="106">
        <f t="shared" si="8"/>
        <v>26952</v>
      </c>
    </row>
    <row r="36" spans="1:21" ht="15" customHeight="1" x14ac:dyDescent="0.25">
      <c r="B36" s="71" t="s">
        <v>29</v>
      </c>
      <c r="C36" s="41">
        <f t="shared" ref="C36:C41" si="9">SUM(D36:F36,G36:I36,J36:L36,M36:O36)</f>
        <v>216331</v>
      </c>
      <c r="D36" s="88">
        <v>19452</v>
      </c>
      <c r="E36" s="12">
        <v>16866</v>
      </c>
      <c r="F36" s="24">
        <v>14554</v>
      </c>
      <c r="G36" s="12">
        <v>19649</v>
      </c>
      <c r="H36" s="12">
        <v>21085</v>
      </c>
      <c r="I36" s="12">
        <v>18586</v>
      </c>
      <c r="J36" s="12">
        <v>15374</v>
      </c>
      <c r="K36" s="12">
        <v>16076</v>
      </c>
      <c r="L36" s="12">
        <v>17525</v>
      </c>
      <c r="M36" s="16">
        <v>19555</v>
      </c>
      <c r="N36" s="16">
        <v>19496</v>
      </c>
      <c r="O36" s="422">
        <v>18113</v>
      </c>
    </row>
    <row r="37" spans="1:21" ht="15" customHeight="1" x14ac:dyDescent="0.25">
      <c r="B37" s="91" t="s">
        <v>30</v>
      </c>
      <c r="C37" s="50">
        <f t="shared" si="9"/>
        <v>40283</v>
      </c>
      <c r="D37" s="93">
        <v>5132</v>
      </c>
      <c r="E37" s="2">
        <v>3519</v>
      </c>
      <c r="F37" s="9">
        <v>2155</v>
      </c>
      <c r="G37" s="2">
        <v>2793</v>
      </c>
      <c r="H37" s="2">
        <v>3039</v>
      </c>
      <c r="I37" s="2">
        <v>2538</v>
      </c>
      <c r="J37" s="2">
        <v>2345</v>
      </c>
      <c r="K37" s="2">
        <v>2766</v>
      </c>
      <c r="L37" s="2">
        <v>5087</v>
      </c>
      <c r="M37" s="6">
        <v>5326</v>
      </c>
      <c r="N37" s="6">
        <v>3348</v>
      </c>
      <c r="O37" s="423">
        <v>2235</v>
      </c>
    </row>
    <row r="38" spans="1:21" ht="15" customHeight="1" x14ac:dyDescent="0.25">
      <c r="B38" s="91" t="s">
        <v>31</v>
      </c>
      <c r="C38" s="50">
        <f t="shared" si="9"/>
        <v>0</v>
      </c>
      <c r="D38" s="93">
        <v>0</v>
      </c>
      <c r="E38" s="2">
        <v>0</v>
      </c>
      <c r="F38" s="9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6">
        <v>0</v>
      </c>
      <c r="N38" s="6">
        <v>0</v>
      </c>
      <c r="O38" s="423">
        <v>0</v>
      </c>
      <c r="R38" s="120"/>
      <c r="U38" s="120"/>
    </row>
    <row r="39" spans="1:21" ht="15" customHeight="1" x14ac:dyDescent="0.25">
      <c r="B39" s="91" t="s">
        <v>32</v>
      </c>
      <c r="C39" s="50">
        <f t="shared" si="9"/>
        <v>57622</v>
      </c>
      <c r="D39" s="93">
        <v>6422</v>
      </c>
      <c r="E39" s="2">
        <v>4433</v>
      </c>
      <c r="F39" s="9">
        <v>5082</v>
      </c>
      <c r="G39" s="2">
        <v>5525</v>
      </c>
      <c r="H39" s="2">
        <v>5909</v>
      </c>
      <c r="I39" s="2">
        <v>4687</v>
      </c>
      <c r="J39" s="2">
        <v>4367</v>
      </c>
      <c r="K39" s="2">
        <v>4474</v>
      </c>
      <c r="L39" s="2">
        <v>3951</v>
      </c>
      <c r="M39" s="6">
        <v>3969</v>
      </c>
      <c r="N39" s="6">
        <v>4184</v>
      </c>
      <c r="O39" s="423">
        <v>4619</v>
      </c>
    </row>
    <row r="40" spans="1:21" ht="15" customHeight="1" x14ac:dyDescent="0.25">
      <c r="B40" s="91" t="s">
        <v>33</v>
      </c>
      <c r="C40" s="50">
        <f t="shared" si="9"/>
        <v>23911</v>
      </c>
      <c r="D40" s="93">
        <v>1990</v>
      </c>
      <c r="E40" s="2">
        <v>2251</v>
      </c>
      <c r="F40" s="9">
        <v>2221</v>
      </c>
      <c r="G40" s="2">
        <v>2257</v>
      </c>
      <c r="H40" s="2">
        <v>2010</v>
      </c>
      <c r="I40" s="2">
        <v>1841</v>
      </c>
      <c r="J40" s="2">
        <v>1754</v>
      </c>
      <c r="K40" s="2">
        <v>1909</v>
      </c>
      <c r="L40" s="2">
        <v>2095</v>
      </c>
      <c r="M40" s="6">
        <v>1756</v>
      </c>
      <c r="N40" s="6">
        <v>1842</v>
      </c>
      <c r="O40" s="423">
        <v>1985</v>
      </c>
    </row>
    <row r="41" spans="1:21" ht="15" customHeight="1" thickBot="1" x14ac:dyDescent="0.3">
      <c r="B41" s="94" t="s">
        <v>44</v>
      </c>
      <c r="C41" s="95">
        <f t="shared" si="9"/>
        <v>408</v>
      </c>
      <c r="D41" s="96">
        <v>20</v>
      </c>
      <c r="E41" s="97">
        <v>32</v>
      </c>
      <c r="F41" s="98">
        <v>32</v>
      </c>
      <c r="G41" s="98">
        <v>20</v>
      </c>
      <c r="H41" s="97">
        <v>49</v>
      </c>
      <c r="I41" s="97">
        <v>54</v>
      </c>
      <c r="J41" s="97">
        <v>61</v>
      </c>
      <c r="K41" s="97">
        <v>42</v>
      </c>
      <c r="L41" s="97">
        <v>31</v>
      </c>
      <c r="M41" s="100">
        <v>29</v>
      </c>
      <c r="N41" s="100">
        <v>19</v>
      </c>
      <c r="O41" s="425">
        <v>19</v>
      </c>
    </row>
    <row r="42" spans="1:21" ht="15" hidden="1" customHeight="1" thickBot="1" x14ac:dyDescent="0.3">
      <c r="B42" s="121" t="s">
        <v>45</v>
      </c>
      <c r="C42" s="122">
        <f t="shared" ref="C42:O42" si="10">+C43+C44</f>
        <v>0</v>
      </c>
      <c r="D42" s="22">
        <f t="shared" si="10"/>
        <v>0</v>
      </c>
      <c r="E42" s="123">
        <f t="shared" si="10"/>
        <v>0</v>
      </c>
      <c r="F42" s="123">
        <f t="shared" si="10"/>
        <v>0</v>
      </c>
      <c r="G42" s="123">
        <f t="shared" si="10"/>
        <v>0</v>
      </c>
      <c r="H42" s="123">
        <f t="shared" si="10"/>
        <v>0</v>
      </c>
      <c r="I42" s="123">
        <f t="shared" si="10"/>
        <v>0</v>
      </c>
      <c r="J42" s="123">
        <f t="shared" si="10"/>
        <v>0</v>
      </c>
      <c r="K42" s="123">
        <f t="shared" si="10"/>
        <v>0</v>
      </c>
      <c r="L42" s="123">
        <f t="shared" si="10"/>
        <v>0</v>
      </c>
      <c r="M42" s="21">
        <f t="shared" si="10"/>
        <v>0</v>
      </c>
      <c r="N42" s="123">
        <f t="shared" si="10"/>
        <v>0</v>
      </c>
      <c r="O42" s="124">
        <f t="shared" si="10"/>
        <v>0</v>
      </c>
    </row>
    <row r="43" spans="1:21" ht="15" hidden="1" customHeight="1" x14ac:dyDescent="0.25">
      <c r="B43" s="126" t="s">
        <v>46</v>
      </c>
      <c r="C43" s="127">
        <f>SUM(D43:F43,G43:I43,J43:L43,M43:O43)</f>
        <v>0</v>
      </c>
      <c r="D43" s="128">
        <v>0</v>
      </c>
      <c r="E43" s="129"/>
      <c r="F43" s="130"/>
      <c r="G43" s="129"/>
      <c r="H43" s="129"/>
      <c r="I43" s="129"/>
      <c r="J43" s="129"/>
      <c r="K43" s="388"/>
      <c r="L43" s="388"/>
      <c r="M43" s="132"/>
      <c r="N43" s="129"/>
      <c r="O43" s="131"/>
    </row>
    <row r="44" spans="1:21" ht="15" hidden="1" customHeight="1" thickBot="1" x14ac:dyDescent="0.3">
      <c r="B44" s="133" t="s">
        <v>47</v>
      </c>
      <c r="C44" s="134">
        <f>SUM(D44:F44,G44:I44,J44:L44,M44:O44)</f>
        <v>0</v>
      </c>
      <c r="D44" s="135">
        <v>0</v>
      </c>
      <c r="E44" s="136"/>
      <c r="F44" s="137"/>
      <c r="G44" s="136"/>
      <c r="H44" s="136"/>
      <c r="I44" s="136"/>
      <c r="J44" s="136"/>
      <c r="K44" s="389"/>
      <c r="L44" s="389"/>
      <c r="M44" s="139"/>
      <c r="N44" s="136"/>
      <c r="O44" s="138"/>
    </row>
    <row r="45" spans="1:21" ht="15" customHeight="1" thickBot="1" x14ac:dyDescent="0.3">
      <c r="A45" s="140"/>
      <c r="B45" s="101" t="s">
        <v>19</v>
      </c>
      <c r="C45" s="102">
        <f t="shared" ref="C45:O45" si="11">SUM(C46:C50)</f>
        <v>206940</v>
      </c>
      <c r="D45" s="141">
        <f t="shared" si="11"/>
        <v>15560</v>
      </c>
      <c r="E45" s="142">
        <f t="shared" si="11"/>
        <v>18611</v>
      </c>
      <c r="F45" s="142">
        <f t="shared" si="11"/>
        <v>20890</v>
      </c>
      <c r="G45" s="143">
        <f t="shared" si="11"/>
        <v>21281</v>
      </c>
      <c r="H45" s="142">
        <f t="shared" si="11"/>
        <v>17532</v>
      </c>
      <c r="I45" s="142">
        <f t="shared" si="11"/>
        <v>16878</v>
      </c>
      <c r="J45" s="142">
        <f t="shared" si="11"/>
        <v>12814</v>
      </c>
      <c r="K45" s="142">
        <f t="shared" si="11"/>
        <v>15299</v>
      </c>
      <c r="L45" s="142">
        <f t="shared" si="11"/>
        <v>20903</v>
      </c>
      <c r="M45" s="378">
        <f t="shared" si="11"/>
        <v>15087</v>
      </c>
      <c r="N45" s="142">
        <f t="shared" si="11"/>
        <v>16775</v>
      </c>
      <c r="O45" s="144">
        <f t="shared" si="11"/>
        <v>15310</v>
      </c>
    </row>
    <row r="46" spans="1:21" ht="15" customHeight="1" x14ac:dyDescent="0.25">
      <c r="A46" s="140"/>
      <c r="B46" s="71" t="s">
        <v>29</v>
      </c>
      <c r="C46" s="41">
        <f t="shared" ref="C46:C51" si="12">SUM(D46:F46,G46:I46,J46:L46,M46:O46)</f>
        <v>124615</v>
      </c>
      <c r="D46" s="88">
        <v>8975</v>
      </c>
      <c r="E46" s="12">
        <v>11076</v>
      </c>
      <c r="F46" s="24">
        <v>12110</v>
      </c>
      <c r="G46" s="12">
        <v>13038</v>
      </c>
      <c r="H46" s="12">
        <v>11236</v>
      </c>
      <c r="I46" s="12">
        <v>10671</v>
      </c>
      <c r="J46" s="12">
        <v>7859</v>
      </c>
      <c r="K46" s="90">
        <v>8890</v>
      </c>
      <c r="L46" s="12">
        <v>12641</v>
      </c>
      <c r="M46" s="16">
        <v>8604</v>
      </c>
      <c r="N46" s="90">
        <v>10450</v>
      </c>
      <c r="O46" s="47">
        <v>9065</v>
      </c>
    </row>
    <row r="47" spans="1:21" ht="15" customHeight="1" x14ac:dyDescent="0.25">
      <c r="A47" s="140"/>
      <c r="B47" s="91" t="s">
        <v>30</v>
      </c>
      <c r="C47" s="50">
        <f t="shared" si="12"/>
        <v>23396</v>
      </c>
      <c r="D47" s="93">
        <v>1815</v>
      </c>
      <c r="E47" s="2">
        <v>2486</v>
      </c>
      <c r="F47" s="9">
        <v>2905</v>
      </c>
      <c r="G47" s="2">
        <v>2583</v>
      </c>
      <c r="H47" s="2">
        <v>2268</v>
      </c>
      <c r="I47" s="2">
        <v>2006</v>
      </c>
      <c r="J47" s="2">
        <v>1331</v>
      </c>
      <c r="K47" s="56">
        <v>1138</v>
      </c>
      <c r="L47" s="2">
        <v>2005</v>
      </c>
      <c r="M47" s="6">
        <v>1637</v>
      </c>
      <c r="N47" s="56">
        <v>1477</v>
      </c>
      <c r="O47" s="51">
        <v>1745</v>
      </c>
    </row>
    <row r="48" spans="1:21" ht="15" customHeight="1" x14ac:dyDescent="0.25">
      <c r="A48" s="140"/>
      <c r="B48" s="91" t="s">
        <v>31</v>
      </c>
      <c r="C48" s="50">
        <f t="shared" si="12"/>
        <v>3606</v>
      </c>
      <c r="D48" s="93">
        <v>0</v>
      </c>
      <c r="E48" s="2">
        <v>0</v>
      </c>
      <c r="F48" s="9">
        <v>0</v>
      </c>
      <c r="G48" s="2">
        <v>0</v>
      </c>
      <c r="H48" s="2">
        <v>0</v>
      </c>
      <c r="I48" s="364">
        <v>30</v>
      </c>
      <c r="J48" s="364">
        <v>463</v>
      </c>
      <c r="K48" s="390">
        <v>560</v>
      </c>
      <c r="L48" s="364">
        <v>660</v>
      </c>
      <c r="M48" s="364">
        <v>473</v>
      </c>
      <c r="N48" s="390">
        <v>668</v>
      </c>
      <c r="O48" s="421">
        <v>752</v>
      </c>
    </row>
    <row r="49" spans="1:15" ht="15" customHeight="1" x14ac:dyDescent="0.25">
      <c r="A49" s="140"/>
      <c r="B49" s="91" t="s">
        <v>32</v>
      </c>
      <c r="C49" s="50">
        <f t="shared" si="12"/>
        <v>43857</v>
      </c>
      <c r="D49" s="93">
        <v>3755</v>
      </c>
      <c r="E49" s="2">
        <v>3819</v>
      </c>
      <c r="F49" s="9">
        <v>4602</v>
      </c>
      <c r="G49" s="2">
        <v>4615</v>
      </c>
      <c r="H49" s="2">
        <v>3371</v>
      </c>
      <c r="I49" s="2">
        <v>3587</v>
      </c>
      <c r="J49" s="2">
        <v>2312</v>
      </c>
      <c r="K49" s="56">
        <v>3883</v>
      </c>
      <c r="L49" s="2">
        <v>4587</v>
      </c>
      <c r="M49" s="6">
        <v>3289</v>
      </c>
      <c r="N49" s="56">
        <v>3191</v>
      </c>
      <c r="O49" s="51">
        <v>2846</v>
      </c>
    </row>
    <row r="50" spans="1:15" ht="15" customHeight="1" x14ac:dyDescent="0.25">
      <c r="A50" s="140"/>
      <c r="B50" s="91" t="s">
        <v>33</v>
      </c>
      <c r="C50" s="50">
        <f t="shared" si="12"/>
        <v>11466</v>
      </c>
      <c r="D50" s="93">
        <v>1015</v>
      </c>
      <c r="E50" s="2">
        <v>1230</v>
      </c>
      <c r="F50" s="9">
        <v>1273</v>
      </c>
      <c r="G50" s="2">
        <v>1045</v>
      </c>
      <c r="H50" s="2">
        <v>657</v>
      </c>
      <c r="I50" s="2">
        <v>584</v>
      </c>
      <c r="J50" s="2">
        <v>849</v>
      </c>
      <c r="K50" s="56">
        <v>828</v>
      </c>
      <c r="L50" s="2">
        <v>1010</v>
      </c>
      <c r="M50" s="6">
        <v>1084</v>
      </c>
      <c r="N50" s="56">
        <v>989</v>
      </c>
      <c r="O50" s="51">
        <v>902</v>
      </c>
    </row>
    <row r="51" spans="1:15" ht="15" customHeight="1" thickBot="1" x14ac:dyDescent="0.3">
      <c r="A51" s="140"/>
      <c r="B51" s="94" t="s">
        <v>44</v>
      </c>
      <c r="C51" s="95">
        <f t="shared" si="12"/>
        <v>0</v>
      </c>
      <c r="D51" s="96">
        <v>0</v>
      </c>
      <c r="E51" s="97"/>
      <c r="F51" s="98"/>
      <c r="G51" s="97"/>
      <c r="H51" s="97"/>
      <c r="I51" s="97"/>
      <c r="J51" s="97"/>
      <c r="K51" s="97"/>
      <c r="L51" s="97"/>
      <c r="M51" s="100"/>
      <c r="N51" s="97"/>
      <c r="O51" s="145"/>
    </row>
    <row r="52" spans="1:15" ht="15" hidden="1" customHeight="1" thickBot="1" x14ac:dyDescent="0.3">
      <c r="B52" s="121" t="s">
        <v>45</v>
      </c>
      <c r="C52" s="122">
        <f t="shared" ref="C52:O52" si="13">SUM(C53:C55)</f>
        <v>0</v>
      </c>
      <c r="D52" s="22">
        <f t="shared" si="13"/>
        <v>0</v>
      </c>
      <c r="E52" s="123">
        <f t="shared" si="13"/>
        <v>0</v>
      </c>
      <c r="F52" s="123">
        <f t="shared" si="13"/>
        <v>0</v>
      </c>
      <c r="G52" s="125">
        <f t="shared" si="13"/>
        <v>0</v>
      </c>
      <c r="H52" s="123">
        <f t="shared" si="13"/>
        <v>0</v>
      </c>
      <c r="I52" s="123">
        <f t="shared" si="13"/>
        <v>0</v>
      </c>
      <c r="J52" s="123">
        <f t="shared" si="13"/>
        <v>0</v>
      </c>
      <c r="K52" s="123">
        <f t="shared" si="13"/>
        <v>0</v>
      </c>
      <c r="L52" s="123">
        <f t="shared" si="13"/>
        <v>0</v>
      </c>
      <c r="M52" s="21">
        <f t="shared" si="13"/>
        <v>0</v>
      </c>
      <c r="N52" s="123">
        <f t="shared" si="13"/>
        <v>0</v>
      </c>
      <c r="O52" s="124">
        <f t="shared" si="13"/>
        <v>0</v>
      </c>
    </row>
    <row r="53" spans="1:15" ht="15" hidden="1" customHeight="1" x14ac:dyDescent="0.25">
      <c r="B53" s="146" t="s">
        <v>46</v>
      </c>
      <c r="C53" s="147">
        <f>SUM(D53:F53,G53:I53,J53:L53,M53:O53)</f>
        <v>0</v>
      </c>
      <c r="D53" s="148">
        <v>0</v>
      </c>
      <c r="E53" s="149"/>
      <c r="F53" s="150"/>
      <c r="G53" s="149"/>
      <c r="H53" s="149"/>
      <c r="I53" s="149"/>
      <c r="J53" s="149"/>
      <c r="K53" s="149"/>
      <c r="L53" s="149"/>
      <c r="M53" s="374"/>
      <c r="N53" s="151"/>
      <c r="O53" s="152"/>
    </row>
    <row r="54" spans="1:15" ht="15" hidden="1" customHeight="1" x14ac:dyDescent="0.25">
      <c r="B54" s="153" t="s">
        <v>47</v>
      </c>
      <c r="C54" s="147">
        <f>SUM(D54:F54,G54:I54,J54:L54,M54:O54)</f>
        <v>0</v>
      </c>
      <c r="D54" s="154">
        <v>0</v>
      </c>
      <c r="E54" s="149"/>
      <c r="F54" s="150"/>
      <c r="G54" s="149"/>
      <c r="H54" s="149"/>
      <c r="I54" s="149"/>
      <c r="J54" s="149"/>
      <c r="K54" s="149"/>
      <c r="L54" s="149"/>
      <c r="M54" s="374"/>
      <c r="N54" s="151"/>
      <c r="O54" s="152"/>
    </row>
    <row r="55" spans="1:15" ht="15" hidden="1" customHeight="1" thickBot="1" x14ac:dyDescent="0.3">
      <c r="B55" s="155" t="s">
        <v>50</v>
      </c>
      <c r="C55" s="134">
        <f>SUM(D55:F55,G55:I55,J55:L55,M55:O55)</f>
        <v>0</v>
      </c>
      <c r="D55" s="135">
        <v>0</v>
      </c>
      <c r="E55" s="136"/>
      <c r="F55" s="137"/>
      <c r="G55" s="136"/>
      <c r="H55" s="136"/>
      <c r="I55" s="136"/>
      <c r="J55" s="136"/>
      <c r="K55" s="136"/>
      <c r="L55" s="136"/>
      <c r="M55" s="375"/>
      <c r="N55" s="136"/>
      <c r="O55" s="138"/>
    </row>
    <row r="56" spans="1:15" ht="15" customHeight="1" thickBot="1" x14ac:dyDescent="0.3">
      <c r="A56" s="140"/>
      <c r="B56" s="101" t="s">
        <v>22</v>
      </c>
      <c r="C56" s="102">
        <f t="shared" ref="C56:O56" si="14">SUM(C57:C61)</f>
        <v>10852</v>
      </c>
      <c r="D56" s="141">
        <f t="shared" si="14"/>
        <v>53</v>
      </c>
      <c r="E56" s="142">
        <f t="shared" si="14"/>
        <v>1131</v>
      </c>
      <c r="F56" s="142">
        <f t="shared" si="14"/>
        <v>855</v>
      </c>
      <c r="G56" s="143">
        <f t="shared" si="14"/>
        <v>611</v>
      </c>
      <c r="H56" s="142">
        <f t="shared" si="14"/>
        <v>854</v>
      </c>
      <c r="I56" s="142">
        <f t="shared" si="14"/>
        <v>767</v>
      </c>
      <c r="J56" s="142">
        <f t="shared" si="14"/>
        <v>913</v>
      </c>
      <c r="K56" s="142">
        <f t="shared" si="14"/>
        <v>992</v>
      </c>
      <c r="L56" s="142">
        <f t="shared" si="14"/>
        <v>1036</v>
      </c>
      <c r="M56" s="378">
        <f t="shared" si="14"/>
        <v>1034</v>
      </c>
      <c r="N56" s="142">
        <f t="shared" si="14"/>
        <v>1747</v>
      </c>
      <c r="O56" s="144">
        <f t="shared" si="14"/>
        <v>859</v>
      </c>
    </row>
    <row r="57" spans="1:15" ht="15" customHeight="1" x14ac:dyDescent="0.25">
      <c r="A57" s="140"/>
      <c r="B57" s="156" t="s">
        <v>29</v>
      </c>
      <c r="C57" s="50">
        <f t="shared" ref="C57:C62" si="15">SUM(D57:F57,G57:I57,J57:L57,M57:O57)</f>
        <v>9376</v>
      </c>
      <c r="D57" s="88">
        <v>24</v>
      </c>
      <c r="E57" s="12">
        <v>1007</v>
      </c>
      <c r="F57" s="2">
        <v>622</v>
      </c>
      <c r="G57" s="2">
        <v>473</v>
      </c>
      <c r="H57" s="2">
        <v>668</v>
      </c>
      <c r="I57" s="12">
        <v>594</v>
      </c>
      <c r="J57" s="12">
        <v>841</v>
      </c>
      <c r="K57" s="12">
        <v>904</v>
      </c>
      <c r="L57" s="12">
        <v>951</v>
      </c>
      <c r="M57" s="16">
        <v>936</v>
      </c>
      <c r="N57" s="12">
        <v>1566</v>
      </c>
      <c r="O57" s="47">
        <v>790</v>
      </c>
    </row>
    <row r="58" spans="1:15" ht="15" customHeight="1" x14ac:dyDescent="0.25">
      <c r="A58" s="140"/>
      <c r="B58" s="91" t="s">
        <v>30</v>
      </c>
      <c r="C58" s="50">
        <f t="shared" si="15"/>
        <v>213</v>
      </c>
      <c r="D58" s="93">
        <v>5</v>
      </c>
      <c r="E58" s="2">
        <v>17</v>
      </c>
      <c r="F58" s="2">
        <v>15</v>
      </c>
      <c r="G58" s="2">
        <v>20</v>
      </c>
      <c r="H58" s="2">
        <v>25</v>
      </c>
      <c r="I58" s="2">
        <v>14</v>
      </c>
      <c r="J58" s="2">
        <v>13</v>
      </c>
      <c r="K58" s="2">
        <v>10</v>
      </c>
      <c r="L58" s="2">
        <v>11</v>
      </c>
      <c r="M58" s="6">
        <v>24</v>
      </c>
      <c r="N58" s="2">
        <v>53</v>
      </c>
      <c r="O58" s="51">
        <v>6</v>
      </c>
    </row>
    <row r="59" spans="1:15" ht="15" customHeight="1" x14ac:dyDescent="0.25">
      <c r="A59" s="140"/>
      <c r="B59" s="91" t="s">
        <v>31</v>
      </c>
      <c r="C59" s="50">
        <f t="shared" si="15"/>
        <v>0</v>
      </c>
      <c r="D59" s="93">
        <v>0</v>
      </c>
      <c r="E59" s="2">
        <v>0</v>
      </c>
      <c r="F59" s="9">
        <v>0</v>
      </c>
      <c r="G59" s="9">
        <v>0</v>
      </c>
      <c r="H59" s="9">
        <v>0</v>
      </c>
      <c r="I59" s="2">
        <v>0</v>
      </c>
      <c r="J59" s="2">
        <v>0</v>
      </c>
      <c r="K59" s="2">
        <v>0</v>
      </c>
      <c r="L59" s="2">
        <v>0</v>
      </c>
      <c r="M59" s="6">
        <v>0</v>
      </c>
      <c r="N59" s="2">
        <v>0</v>
      </c>
      <c r="O59" s="51">
        <v>0</v>
      </c>
    </row>
    <row r="60" spans="1:15" ht="15" customHeight="1" x14ac:dyDescent="0.25">
      <c r="A60" s="140"/>
      <c r="B60" s="91" t="s">
        <v>32</v>
      </c>
      <c r="C60" s="50">
        <f t="shared" si="15"/>
        <v>1212</v>
      </c>
      <c r="D60" s="93">
        <v>24</v>
      </c>
      <c r="E60" s="2">
        <v>107</v>
      </c>
      <c r="F60" s="2">
        <v>217</v>
      </c>
      <c r="G60" s="2">
        <v>115</v>
      </c>
      <c r="H60" s="2">
        <v>156</v>
      </c>
      <c r="I60" s="2">
        <v>157</v>
      </c>
      <c r="J60" s="2">
        <v>59</v>
      </c>
      <c r="K60" s="2">
        <v>77</v>
      </c>
      <c r="L60" s="2">
        <v>71</v>
      </c>
      <c r="M60" s="6">
        <v>71</v>
      </c>
      <c r="N60" s="2">
        <v>105</v>
      </c>
      <c r="O60" s="51">
        <v>53</v>
      </c>
    </row>
    <row r="61" spans="1:15" ht="15" customHeight="1" x14ac:dyDescent="0.25">
      <c r="A61" s="140"/>
      <c r="B61" s="91" t="s">
        <v>33</v>
      </c>
      <c r="C61" s="50">
        <f t="shared" si="15"/>
        <v>51</v>
      </c>
      <c r="D61" s="93">
        <v>0</v>
      </c>
      <c r="E61" s="2">
        <v>0</v>
      </c>
      <c r="F61" s="2">
        <v>1</v>
      </c>
      <c r="G61" s="2">
        <v>3</v>
      </c>
      <c r="H61" s="2">
        <v>5</v>
      </c>
      <c r="I61" s="2">
        <v>2</v>
      </c>
      <c r="J61" s="2">
        <v>0</v>
      </c>
      <c r="K61" s="2">
        <v>1</v>
      </c>
      <c r="L61" s="2">
        <v>3</v>
      </c>
      <c r="M61" s="6">
        <v>3</v>
      </c>
      <c r="N61" s="2">
        <v>23</v>
      </c>
      <c r="O61" s="51">
        <v>10</v>
      </c>
    </row>
    <row r="62" spans="1:15" ht="15" customHeight="1" thickBot="1" x14ac:dyDescent="0.3">
      <c r="A62" s="140"/>
      <c r="B62" s="94" t="s">
        <v>44</v>
      </c>
      <c r="C62" s="95">
        <f t="shared" si="15"/>
        <v>0</v>
      </c>
      <c r="D62" s="96">
        <v>0</v>
      </c>
      <c r="E62" s="97">
        <v>0</v>
      </c>
      <c r="F62" s="98">
        <v>0</v>
      </c>
      <c r="G62" s="97">
        <v>0</v>
      </c>
      <c r="H62" s="97">
        <v>0</v>
      </c>
      <c r="I62" s="97">
        <v>0</v>
      </c>
      <c r="J62" s="97">
        <v>0</v>
      </c>
      <c r="K62" s="97">
        <v>0</v>
      </c>
      <c r="L62" s="97">
        <v>0</v>
      </c>
      <c r="M62" s="100">
        <v>0</v>
      </c>
      <c r="N62" s="97">
        <v>0</v>
      </c>
      <c r="O62" s="145">
        <v>0</v>
      </c>
    </row>
    <row r="63" spans="1:15" ht="15" hidden="1" customHeight="1" thickBot="1" x14ac:dyDescent="0.3">
      <c r="A63" s="140"/>
      <c r="B63" s="121" t="s">
        <v>45</v>
      </c>
      <c r="C63" s="122">
        <f t="shared" ref="C63:O63" si="16">SUM(C64:C66)</f>
        <v>0</v>
      </c>
      <c r="D63" s="22">
        <f t="shared" si="16"/>
        <v>0</v>
      </c>
      <c r="E63" s="123">
        <f t="shared" si="16"/>
        <v>0</v>
      </c>
      <c r="F63" s="123">
        <f t="shared" si="16"/>
        <v>0</v>
      </c>
      <c r="G63" s="125">
        <f t="shared" si="16"/>
        <v>0</v>
      </c>
      <c r="H63" s="123">
        <f t="shared" si="16"/>
        <v>0</v>
      </c>
      <c r="I63" s="123">
        <f t="shared" si="16"/>
        <v>0</v>
      </c>
      <c r="J63" s="125">
        <f t="shared" si="16"/>
        <v>0</v>
      </c>
      <c r="K63" s="125">
        <f t="shared" si="16"/>
        <v>0</v>
      </c>
      <c r="L63" s="123">
        <f t="shared" si="16"/>
        <v>0</v>
      </c>
      <c r="M63" s="123">
        <f t="shared" si="16"/>
        <v>0</v>
      </c>
      <c r="N63" s="123">
        <f t="shared" si="16"/>
        <v>0</v>
      </c>
      <c r="O63" s="157">
        <f t="shared" si="16"/>
        <v>0</v>
      </c>
    </row>
    <row r="64" spans="1:15" ht="15" hidden="1" customHeight="1" x14ac:dyDescent="0.25">
      <c r="A64" s="140"/>
      <c r="B64" s="156" t="s">
        <v>46</v>
      </c>
      <c r="C64" s="158">
        <f>SUM(D64:F64,G64:I64,J64:L64,M64:O64)</f>
        <v>0</v>
      </c>
      <c r="D64" s="92">
        <v>0</v>
      </c>
      <c r="E64" s="4"/>
      <c r="F64" s="8"/>
      <c r="G64" s="4"/>
      <c r="H64" s="4"/>
      <c r="I64" s="8"/>
      <c r="J64" s="159"/>
      <c r="K64" s="4"/>
      <c r="L64" s="4"/>
      <c r="M64" s="10"/>
      <c r="N64" s="109"/>
      <c r="O64" s="112"/>
    </row>
    <row r="65" spans="1:70" ht="15" hidden="1" customHeight="1" x14ac:dyDescent="0.25">
      <c r="A65" s="140"/>
      <c r="B65" s="91" t="s">
        <v>47</v>
      </c>
      <c r="C65" s="114">
        <f>SUM(D65:F65,G65:I65,J65:L65,M65:O65)</f>
        <v>0</v>
      </c>
      <c r="D65" s="93">
        <v>0</v>
      </c>
      <c r="E65" s="4"/>
      <c r="F65" s="8"/>
      <c r="G65" s="4"/>
      <c r="H65" s="4"/>
      <c r="I65" s="8"/>
      <c r="J65" s="4"/>
      <c r="K65" s="4"/>
      <c r="L65" s="4"/>
      <c r="M65" s="10"/>
      <c r="N65" s="109"/>
      <c r="O65" s="112"/>
    </row>
    <row r="66" spans="1:70" ht="15" hidden="1" customHeight="1" thickBot="1" x14ac:dyDescent="0.3">
      <c r="A66" s="140"/>
      <c r="B66" s="117" t="s">
        <v>50</v>
      </c>
      <c r="C66" s="118">
        <f>SUM(D66:F66,G66:I66,J66:L66,M66:O66)</f>
        <v>0</v>
      </c>
      <c r="D66" s="19">
        <v>0</v>
      </c>
      <c r="E66" s="13"/>
      <c r="F66" s="119"/>
      <c r="G66" s="13"/>
      <c r="H66" s="13"/>
      <c r="I66" s="119"/>
      <c r="J66" s="13"/>
      <c r="K66" s="13"/>
      <c r="L66" s="13"/>
      <c r="M66" s="18"/>
      <c r="N66" s="13"/>
      <c r="O66" s="79"/>
    </row>
    <row r="67" spans="1:70" ht="13.5" customHeight="1" thickBot="1" x14ac:dyDescent="0.3">
      <c r="A67" s="140"/>
      <c r="B67" s="160"/>
      <c r="C67" s="161"/>
      <c r="E67" s="161"/>
      <c r="I67" s="163"/>
      <c r="J67" s="278"/>
      <c r="M67" s="161"/>
      <c r="O67" s="163"/>
    </row>
    <row r="68" spans="1:70" ht="18" customHeight="1" thickBot="1" x14ac:dyDescent="0.3">
      <c r="A68" s="140"/>
      <c r="B68" s="26" t="s">
        <v>52</v>
      </c>
      <c r="C68" s="81">
        <f t="shared" ref="C68:O68" si="17">SUM(C69,C86,C104)</f>
        <v>1221868</v>
      </c>
      <c r="D68" s="164">
        <f t="shared" si="17"/>
        <v>110928</v>
      </c>
      <c r="E68" s="83">
        <f t="shared" si="17"/>
        <v>138623</v>
      </c>
      <c r="F68" s="83">
        <f t="shared" si="17"/>
        <v>135518</v>
      </c>
      <c r="G68" s="165">
        <f t="shared" si="17"/>
        <v>139275</v>
      </c>
      <c r="H68" s="83">
        <f t="shared" si="17"/>
        <v>86150</v>
      </c>
      <c r="I68" s="83">
        <f t="shared" si="17"/>
        <v>63752</v>
      </c>
      <c r="J68" s="83">
        <f t="shared" si="17"/>
        <v>63317</v>
      </c>
      <c r="K68" s="373">
        <f t="shared" si="17"/>
        <v>102519</v>
      </c>
      <c r="L68" s="83">
        <f t="shared" si="17"/>
        <v>109010</v>
      </c>
      <c r="M68" s="373">
        <f t="shared" si="17"/>
        <v>86644</v>
      </c>
      <c r="N68" s="83">
        <f t="shared" si="17"/>
        <v>90834</v>
      </c>
      <c r="O68" s="84">
        <f t="shared" si="17"/>
        <v>95298</v>
      </c>
    </row>
    <row r="69" spans="1:70" ht="18" customHeight="1" thickBot="1" x14ac:dyDescent="0.3">
      <c r="A69" s="140"/>
      <c r="B69" s="23" t="s">
        <v>14</v>
      </c>
      <c r="C69" s="102">
        <f t="shared" ref="C69:O69" si="18">SUM(C70,C75,C80)</f>
        <v>337130</v>
      </c>
      <c r="D69" s="141">
        <f t="shared" si="18"/>
        <v>34489</v>
      </c>
      <c r="E69" s="142">
        <f t="shared" si="18"/>
        <v>33921</v>
      </c>
      <c r="F69" s="142">
        <f t="shared" si="18"/>
        <v>37430</v>
      </c>
      <c r="G69" s="143">
        <f t="shared" si="18"/>
        <v>36032</v>
      </c>
      <c r="H69" s="142">
        <f t="shared" si="18"/>
        <v>26401</v>
      </c>
      <c r="I69" s="142">
        <f t="shared" si="18"/>
        <v>23309</v>
      </c>
      <c r="J69" s="142">
        <f t="shared" si="18"/>
        <v>25410</v>
      </c>
      <c r="K69" s="378">
        <f t="shared" si="18"/>
        <v>27516</v>
      </c>
      <c r="L69" s="142">
        <f t="shared" si="18"/>
        <v>24719</v>
      </c>
      <c r="M69" s="378">
        <f t="shared" si="18"/>
        <v>20723</v>
      </c>
      <c r="N69" s="142">
        <f t="shared" si="18"/>
        <v>21188</v>
      </c>
      <c r="O69" s="144">
        <f t="shared" si="18"/>
        <v>25992</v>
      </c>
    </row>
    <row r="70" spans="1:70" ht="15" customHeight="1" thickBot="1" x14ac:dyDescent="0.3">
      <c r="A70" s="140"/>
      <c r="B70" s="101" t="s">
        <v>53</v>
      </c>
      <c r="C70" s="102">
        <f t="shared" ref="C70:O70" si="19">SUM(C71:C74)</f>
        <v>58400</v>
      </c>
      <c r="D70" s="141">
        <f t="shared" si="19"/>
        <v>4851</v>
      </c>
      <c r="E70" s="142">
        <f t="shared" si="19"/>
        <v>4845</v>
      </c>
      <c r="F70" s="142">
        <f t="shared" si="19"/>
        <v>5113</v>
      </c>
      <c r="G70" s="143">
        <f t="shared" si="19"/>
        <v>5088</v>
      </c>
      <c r="H70" s="142">
        <f t="shared" si="19"/>
        <v>5252</v>
      </c>
      <c r="I70" s="142">
        <f t="shared" si="19"/>
        <v>4859</v>
      </c>
      <c r="J70" s="142">
        <f t="shared" si="19"/>
        <v>4877</v>
      </c>
      <c r="K70" s="378">
        <f t="shared" si="19"/>
        <v>4919</v>
      </c>
      <c r="L70" s="142">
        <f t="shared" si="19"/>
        <v>4277</v>
      </c>
      <c r="M70" s="378">
        <f t="shared" si="19"/>
        <v>4344</v>
      </c>
      <c r="N70" s="142">
        <f t="shared" si="19"/>
        <v>4939</v>
      </c>
      <c r="O70" s="144">
        <f t="shared" si="19"/>
        <v>5036</v>
      </c>
    </row>
    <row r="71" spans="1:70" ht="15" customHeight="1" x14ac:dyDescent="0.25">
      <c r="A71" s="140"/>
      <c r="B71" s="166" t="s">
        <v>29</v>
      </c>
      <c r="C71" s="41">
        <f>SUM(D71:F71,G71:I71,J71:L71,M71:O71)</f>
        <v>10746</v>
      </c>
      <c r="D71" s="167">
        <v>1037</v>
      </c>
      <c r="E71" s="4">
        <v>1070</v>
      </c>
      <c r="F71" s="8">
        <v>1103</v>
      </c>
      <c r="G71" s="168">
        <v>1120</v>
      </c>
      <c r="H71" s="168">
        <v>1240</v>
      </c>
      <c r="I71" s="168">
        <v>941</v>
      </c>
      <c r="J71" s="168">
        <v>990</v>
      </c>
      <c r="K71" s="169">
        <v>1093</v>
      </c>
      <c r="L71" s="168">
        <v>1050</v>
      </c>
      <c r="M71" s="169">
        <v>1102</v>
      </c>
      <c r="N71" s="168">
        <v>0</v>
      </c>
      <c r="O71" s="170">
        <v>0</v>
      </c>
    </row>
    <row r="72" spans="1:70" ht="13.5" customHeight="1" x14ac:dyDescent="0.25">
      <c r="A72" s="140"/>
      <c r="B72" s="91" t="s">
        <v>30</v>
      </c>
      <c r="C72" s="50">
        <f>SUM(D72:F72,G72:I72,J72:L72,M72:O72)</f>
        <v>12455</v>
      </c>
      <c r="D72" s="171">
        <v>945</v>
      </c>
      <c r="E72" s="2">
        <v>997</v>
      </c>
      <c r="F72" s="9">
        <v>1084</v>
      </c>
      <c r="G72" s="172">
        <v>1085</v>
      </c>
      <c r="H72" s="172">
        <v>1104</v>
      </c>
      <c r="I72" s="172">
        <v>983</v>
      </c>
      <c r="J72" s="172">
        <v>1101</v>
      </c>
      <c r="K72" s="173">
        <v>1088</v>
      </c>
      <c r="L72" s="172">
        <v>708</v>
      </c>
      <c r="M72" s="173">
        <v>655</v>
      </c>
      <c r="N72" s="172">
        <v>1462</v>
      </c>
      <c r="O72" s="174">
        <v>1243</v>
      </c>
    </row>
    <row r="73" spans="1:70" ht="15" customHeight="1" x14ac:dyDescent="0.25">
      <c r="A73" s="140"/>
      <c r="B73" s="91" t="s">
        <v>32</v>
      </c>
      <c r="C73" s="50">
        <f>SUM(D73:F73,G73:I73,J73:L73,M73:O73)</f>
        <v>18758</v>
      </c>
      <c r="D73" s="171">
        <v>1722</v>
      </c>
      <c r="E73" s="2">
        <v>1600</v>
      </c>
      <c r="F73" s="9">
        <v>1610</v>
      </c>
      <c r="G73" s="172">
        <v>1669</v>
      </c>
      <c r="H73" s="172">
        <v>1640</v>
      </c>
      <c r="I73" s="172">
        <v>1714</v>
      </c>
      <c r="J73" s="172">
        <v>1488</v>
      </c>
      <c r="K73" s="173">
        <v>1380</v>
      </c>
      <c r="L73" s="172">
        <v>1462</v>
      </c>
      <c r="M73" s="173">
        <v>1528</v>
      </c>
      <c r="N73" s="172">
        <v>1494</v>
      </c>
      <c r="O73" s="174">
        <v>1451</v>
      </c>
    </row>
    <row r="74" spans="1:70" ht="15" customHeight="1" thickBot="1" x14ac:dyDescent="0.3">
      <c r="A74" s="140"/>
      <c r="B74" s="78" t="s">
        <v>33</v>
      </c>
      <c r="C74" s="175">
        <f>SUM(D74:F74,G74:I74,J74:L74,M74:O74)</f>
        <v>16441</v>
      </c>
      <c r="D74" s="176">
        <v>1147</v>
      </c>
      <c r="E74" s="13">
        <v>1178</v>
      </c>
      <c r="F74" s="119">
        <v>1316</v>
      </c>
      <c r="G74" s="177">
        <v>1214</v>
      </c>
      <c r="H74" s="177">
        <v>1268</v>
      </c>
      <c r="I74" s="177">
        <v>1221</v>
      </c>
      <c r="J74" s="177">
        <v>1298</v>
      </c>
      <c r="K74" s="178">
        <v>1358</v>
      </c>
      <c r="L74" s="177">
        <v>1057</v>
      </c>
      <c r="M74" s="178">
        <v>1059</v>
      </c>
      <c r="N74" s="177">
        <v>1983</v>
      </c>
      <c r="O74" s="179">
        <v>2342</v>
      </c>
    </row>
    <row r="75" spans="1:70" ht="15" customHeight="1" thickBot="1" x14ac:dyDescent="0.3">
      <c r="A75" s="140"/>
      <c r="B75" s="101" t="s">
        <v>21</v>
      </c>
      <c r="C75" s="102">
        <f t="shared" ref="C75:O75" si="20">SUM(C76:C79)</f>
        <v>120054</v>
      </c>
      <c r="D75" s="141">
        <f t="shared" si="20"/>
        <v>11164</v>
      </c>
      <c r="E75" s="142">
        <f t="shared" si="20"/>
        <v>9018</v>
      </c>
      <c r="F75" s="142">
        <f t="shared" si="20"/>
        <v>11359</v>
      </c>
      <c r="G75" s="143">
        <f t="shared" si="20"/>
        <v>13048</v>
      </c>
      <c r="H75" s="142">
        <f t="shared" si="20"/>
        <v>11674</v>
      </c>
      <c r="I75" s="142">
        <f t="shared" si="20"/>
        <v>11454</v>
      </c>
      <c r="J75" s="142">
        <f t="shared" si="20"/>
        <v>10614</v>
      </c>
      <c r="K75" s="378">
        <f t="shared" si="20"/>
        <v>10601</v>
      </c>
      <c r="L75" s="142">
        <f t="shared" si="20"/>
        <v>8373</v>
      </c>
      <c r="M75" s="378">
        <f t="shared" si="20"/>
        <v>6547</v>
      </c>
      <c r="N75" s="142">
        <f t="shared" si="20"/>
        <v>7573</v>
      </c>
      <c r="O75" s="144">
        <f t="shared" si="20"/>
        <v>8629</v>
      </c>
    </row>
    <row r="76" spans="1:70" ht="15" customHeight="1" x14ac:dyDescent="0.25">
      <c r="A76" s="140"/>
      <c r="B76" s="71" t="s">
        <v>29</v>
      </c>
      <c r="C76" s="41">
        <f>SUM(D76:F76,G76:I76,J76:L76,M76:O76)</f>
        <v>74333</v>
      </c>
      <c r="D76" s="88">
        <v>5693</v>
      </c>
      <c r="E76" s="12">
        <v>4545</v>
      </c>
      <c r="F76" s="24">
        <v>7448</v>
      </c>
      <c r="G76" s="12">
        <v>7649</v>
      </c>
      <c r="H76" s="12">
        <v>7317</v>
      </c>
      <c r="I76" s="12">
        <v>7580</v>
      </c>
      <c r="J76" s="12">
        <v>7066</v>
      </c>
      <c r="K76" s="16">
        <v>6848</v>
      </c>
      <c r="L76" s="12">
        <v>5905</v>
      </c>
      <c r="M76" s="107">
        <v>3807</v>
      </c>
      <c r="N76" s="12">
        <v>4727</v>
      </c>
      <c r="O76" s="47">
        <v>5748</v>
      </c>
    </row>
    <row r="77" spans="1:70" ht="13.5" customHeight="1" x14ac:dyDescent="0.25">
      <c r="A77" s="140"/>
      <c r="B77" s="91" t="s">
        <v>30</v>
      </c>
      <c r="C77" s="50">
        <f>SUM(D77:F77,G77:I77,J77:L77,M77:O77)</f>
        <v>3000</v>
      </c>
      <c r="D77" s="93">
        <v>431</v>
      </c>
      <c r="E77" s="2">
        <v>497</v>
      </c>
      <c r="F77" s="9">
        <v>295</v>
      </c>
      <c r="G77" s="2">
        <v>413</v>
      </c>
      <c r="H77" s="2">
        <v>338</v>
      </c>
      <c r="I77" s="2">
        <v>265</v>
      </c>
      <c r="J77" s="2">
        <v>193</v>
      </c>
      <c r="K77" s="6">
        <v>110</v>
      </c>
      <c r="L77" s="2">
        <v>132</v>
      </c>
      <c r="M77" s="180">
        <v>113</v>
      </c>
      <c r="N77" s="2">
        <v>80</v>
      </c>
      <c r="O77" s="51">
        <v>133</v>
      </c>
    </row>
    <row r="78" spans="1:70" ht="15" customHeight="1" x14ac:dyDescent="0.25">
      <c r="A78" s="140"/>
      <c r="B78" s="91" t="s">
        <v>32</v>
      </c>
      <c r="C78" s="50">
        <f>SUM(D78:F78,G78:I78,J78:L78,M78:O78)</f>
        <v>30210</v>
      </c>
      <c r="D78" s="93">
        <v>3449</v>
      </c>
      <c r="E78" s="2">
        <v>2674</v>
      </c>
      <c r="F78" s="9">
        <v>2540</v>
      </c>
      <c r="G78" s="2">
        <v>3637</v>
      </c>
      <c r="H78" s="2">
        <v>3005</v>
      </c>
      <c r="I78" s="2">
        <v>2628</v>
      </c>
      <c r="J78" s="2">
        <v>2575</v>
      </c>
      <c r="K78" s="6">
        <v>2858</v>
      </c>
      <c r="L78" s="2">
        <v>1579</v>
      </c>
      <c r="M78" s="180">
        <v>1435</v>
      </c>
      <c r="N78" s="2">
        <v>1819</v>
      </c>
      <c r="O78" s="51">
        <v>2011</v>
      </c>
    </row>
    <row r="79" spans="1:70" ht="15" customHeight="1" thickBot="1" x14ac:dyDescent="0.3">
      <c r="A79" s="140"/>
      <c r="B79" s="78" t="s">
        <v>33</v>
      </c>
      <c r="C79" s="181">
        <f>SUM(D79:F79,G79:I79,J79:L79,M79:O79)</f>
        <v>12511</v>
      </c>
      <c r="D79" s="182">
        <v>1591</v>
      </c>
      <c r="E79" s="5">
        <v>1302</v>
      </c>
      <c r="F79" s="11">
        <v>1076</v>
      </c>
      <c r="G79" s="5">
        <v>1349</v>
      </c>
      <c r="H79" s="5">
        <v>1014</v>
      </c>
      <c r="I79" s="5">
        <v>981</v>
      </c>
      <c r="J79" s="5">
        <v>780</v>
      </c>
      <c r="K79" s="7">
        <v>785</v>
      </c>
      <c r="L79" s="5">
        <v>757</v>
      </c>
      <c r="M79" s="183">
        <v>1192</v>
      </c>
      <c r="N79" s="5">
        <v>947</v>
      </c>
      <c r="O79" s="116">
        <v>737</v>
      </c>
      <c r="BR79" s="1">
        <v>192</v>
      </c>
    </row>
    <row r="80" spans="1:70" ht="15" customHeight="1" thickBot="1" x14ac:dyDescent="0.3">
      <c r="A80" s="140"/>
      <c r="B80" s="101" t="s">
        <v>15</v>
      </c>
      <c r="C80" s="102">
        <f t="shared" ref="C80:O80" si="21">SUM(C81:C84)</f>
        <v>158676</v>
      </c>
      <c r="D80" s="103">
        <f t="shared" si="21"/>
        <v>18474</v>
      </c>
      <c r="E80" s="104">
        <f t="shared" si="21"/>
        <v>20058</v>
      </c>
      <c r="F80" s="104">
        <f t="shared" si="21"/>
        <v>20958</v>
      </c>
      <c r="G80" s="105">
        <f t="shared" si="21"/>
        <v>17896</v>
      </c>
      <c r="H80" s="104">
        <f t="shared" si="21"/>
        <v>9475</v>
      </c>
      <c r="I80" s="104">
        <f t="shared" si="21"/>
        <v>6996</v>
      </c>
      <c r="J80" s="104">
        <f t="shared" si="21"/>
        <v>9919</v>
      </c>
      <c r="K80" s="377">
        <f t="shared" si="21"/>
        <v>11996</v>
      </c>
      <c r="L80" s="104">
        <f t="shared" si="21"/>
        <v>12069</v>
      </c>
      <c r="M80" s="377">
        <f t="shared" si="21"/>
        <v>9832</v>
      </c>
      <c r="N80" s="104">
        <f t="shared" si="21"/>
        <v>8676</v>
      </c>
      <c r="O80" s="106">
        <f t="shared" si="21"/>
        <v>12327</v>
      </c>
    </row>
    <row r="81" spans="1:17" ht="15" customHeight="1" x14ac:dyDescent="0.25">
      <c r="A81" s="140"/>
      <c r="B81" s="71" t="s">
        <v>29</v>
      </c>
      <c r="C81" s="41">
        <f>SUM(D81:F81,G81:I81,J81:L81,M81:O81)</f>
        <v>124386</v>
      </c>
      <c r="D81" s="92">
        <v>14656</v>
      </c>
      <c r="E81" s="4">
        <v>15280</v>
      </c>
      <c r="F81" s="8">
        <v>17634</v>
      </c>
      <c r="G81" s="4">
        <v>14230</v>
      </c>
      <c r="H81" s="4">
        <v>6646</v>
      </c>
      <c r="I81" s="4">
        <v>4711</v>
      </c>
      <c r="J81" s="4">
        <v>7871</v>
      </c>
      <c r="K81" s="10">
        <v>9384</v>
      </c>
      <c r="L81" s="4">
        <v>9544</v>
      </c>
      <c r="M81" s="110">
        <v>7686</v>
      </c>
      <c r="N81" s="4">
        <v>6632</v>
      </c>
      <c r="O81" s="112">
        <v>10112</v>
      </c>
    </row>
    <row r="82" spans="1:17" ht="14.25" customHeight="1" x14ac:dyDescent="0.25">
      <c r="A82" s="140"/>
      <c r="B82" s="91" t="s">
        <v>30</v>
      </c>
      <c r="C82" s="50">
        <f>SUM(D82:F82,G82:I82,J82:L82,M82:O82)</f>
        <v>4348</v>
      </c>
      <c r="D82" s="93">
        <v>352</v>
      </c>
      <c r="E82" s="2">
        <v>964</v>
      </c>
      <c r="F82" s="9">
        <v>388</v>
      </c>
      <c r="G82" s="2">
        <v>385</v>
      </c>
      <c r="H82" s="2">
        <v>218</v>
      </c>
      <c r="I82" s="2">
        <v>165</v>
      </c>
      <c r="J82" s="2">
        <v>216</v>
      </c>
      <c r="K82" s="6">
        <v>274</v>
      </c>
      <c r="L82" s="2">
        <v>232</v>
      </c>
      <c r="M82" s="6">
        <v>278</v>
      </c>
      <c r="N82" s="2">
        <v>258</v>
      </c>
      <c r="O82" s="51">
        <v>618</v>
      </c>
    </row>
    <row r="83" spans="1:17" ht="15" customHeight="1" x14ac:dyDescent="0.25">
      <c r="A83" s="140"/>
      <c r="B83" s="91" t="s">
        <v>32</v>
      </c>
      <c r="C83" s="50">
        <f>SUM(D83:F83,G83:I83,J83:L83,M83:O83)</f>
        <v>18148</v>
      </c>
      <c r="D83" s="93">
        <v>2247</v>
      </c>
      <c r="E83" s="2">
        <v>2610</v>
      </c>
      <c r="F83" s="9">
        <v>1703</v>
      </c>
      <c r="G83" s="2">
        <v>2000</v>
      </c>
      <c r="H83" s="2">
        <v>1530</v>
      </c>
      <c r="I83" s="2">
        <v>1090</v>
      </c>
      <c r="J83" s="2">
        <v>1119</v>
      </c>
      <c r="K83" s="6">
        <v>1375</v>
      </c>
      <c r="L83" s="2">
        <v>1405</v>
      </c>
      <c r="M83" s="6">
        <v>1031</v>
      </c>
      <c r="N83" s="2">
        <v>1086</v>
      </c>
      <c r="O83" s="51">
        <v>952</v>
      </c>
      <c r="Q83" s="3"/>
    </row>
    <row r="84" spans="1:17" ht="15" customHeight="1" thickBot="1" x14ac:dyDescent="0.3">
      <c r="A84" s="140"/>
      <c r="B84" s="78" t="s">
        <v>33</v>
      </c>
      <c r="C84" s="175">
        <f>SUM(D84:F84,G84:I84,J84:L84,M84:O84)</f>
        <v>11794</v>
      </c>
      <c r="D84" s="19">
        <v>1219</v>
      </c>
      <c r="E84" s="13">
        <v>1204</v>
      </c>
      <c r="F84" s="119">
        <v>1233</v>
      </c>
      <c r="G84" s="13">
        <v>1281</v>
      </c>
      <c r="H84" s="13">
        <v>1081</v>
      </c>
      <c r="I84" s="13">
        <v>1030</v>
      </c>
      <c r="J84" s="13">
        <v>713</v>
      </c>
      <c r="K84" s="18">
        <v>963</v>
      </c>
      <c r="L84" s="13">
        <v>888</v>
      </c>
      <c r="M84" s="18">
        <v>837</v>
      </c>
      <c r="N84" s="13">
        <v>700</v>
      </c>
      <c r="O84" s="184">
        <v>645</v>
      </c>
    </row>
    <row r="85" spans="1:17" ht="15" customHeight="1" thickBot="1" x14ac:dyDescent="0.3">
      <c r="A85" s="140"/>
      <c r="B85" s="160"/>
      <c r="C85" s="161"/>
      <c r="E85" s="161"/>
      <c r="K85" s="278"/>
      <c r="L85" s="361"/>
      <c r="M85" s="161"/>
      <c r="O85" s="163"/>
    </row>
    <row r="86" spans="1:17" ht="15" customHeight="1" thickBot="1" x14ac:dyDescent="0.3">
      <c r="A86" s="140"/>
      <c r="B86" s="23" t="s">
        <v>54</v>
      </c>
      <c r="C86" s="103">
        <f t="shared" ref="C86:O86" si="22">SUM(C87,C93,C98)</f>
        <v>353670</v>
      </c>
      <c r="D86" s="185">
        <f t="shared" si="22"/>
        <v>26981</v>
      </c>
      <c r="E86" s="104">
        <f t="shared" si="22"/>
        <v>42611</v>
      </c>
      <c r="F86" s="104">
        <f t="shared" si="22"/>
        <v>40787</v>
      </c>
      <c r="G86" s="104">
        <f t="shared" si="22"/>
        <v>42690</v>
      </c>
      <c r="H86" s="104">
        <f t="shared" si="22"/>
        <v>20947</v>
      </c>
      <c r="I86" s="104">
        <f t="shared" si="22"/>
        <v>9616</v>
      </c>
      <c r="J86" s="104">
        <f t="shared" si="22"/>
        <v>14589</v>
      </c>
      <c r="K86" s="377">
        <f t="shared" si="22"/>
        <v>28363</v>
      </c>
      <c r="L86" s="104">
        <f t="shared" si="22"/>
        <v>40511</v>
      </c>
      <c r="M86" s="377">
        <f t="shared" si="22"/>
        <v>26330</v>
      </c>
      <c r="N86" s="104">
        <f t="shared" si="22"/>
        <v>29024</v>
      </c>
      <c r="O86" s="106">
        <f t="shared" si="22"/>
        <v>31221</v>
      </c>
    </row>
    <row r="87" spans="1:17" ht="15" customHeight="1" thickBot="1" x14ac:dyDescent="0.3">
      <c r="A87" s="140"/>
      <c r="B87" s="101" t="s">
        <v>55</v>
      </c>
      <c r="C87" s="103">
        <f t="shared" ref="C87:O87" si="23">SUM(C88:C91)</f>
        <v>172370</v>
      </c>
      <c r="D87" s="185">
        <f t="shared" si="23"/>
        <v>12122</v>
      </c>
      <c r="E87" s="104">
        <f t="shared" si="23"/>
        <v>22496</v>
      </c>
      <c r="F87" s="104">
        <f t="shared" si="23"/>
        <v>22299</v>
      </c>
      <c r="G87" s="104">
        <f t="shared" si="23"/>
        <v>23941</v>
      </c>
      <c r="H87" s="104">
        <f t="shared" si="23"/>
        <v>11860</v>
      </c>
      <c r="I87" s="104">
        <f t="shared" si="23"/>
        <v>5031</v>
      </c>
      <c r="J87" s="104">
        <f t="shared" si="23"/>
        <v>9720</v>
      </c>
      <c r="K87" s="377">
        <f t="shared" si="23"/>
        <v>10783</v>
      </c>
      <c r="L87" s="104">
        <f t="shared" si="23"/>
        <v>15600</v>
      </c>
      <c r="M87" s="377">
        <f t="shared" si="23"/>
        <v>9339</v>
      </c>
      <c r="N87" s="104">
        <f t="shared" si="23"/>
        <v>13570</v>
      </c>
      <c r="O87" s="106">
        <f t="shared" si="23"/>
        <v>15609</v>
      </c>
    </row>
    <row r="88" spans="1:17" ht="15" customHeight="1" x14ac:dyDescent="0.25">
      <c r="A88" s="140"/>
      <c r="B88" s="71" t="s">
        <v>29</v>
      </c>
      <c r="C88" s="41">
        <f>SUM(D88:F88,G88:I88,J88:L88,M88:O88)</f>
        <v>118183</v>
      </c>
      <c r="D88" s="92">
        <v>7037</v>
      </c>
      <c r="E88" s="4">
        <v>16335</v>
      </c>
      <c r="F88" s="8">
        <v>16819</v>
      </c>
      <c r="G88" s="4">
        <v>19300</v>
      </c>
      <c r="H88" s="4">
        <v>8015</v>
      </c>
      <c r="I88" s="4">
        <v>2620</v>
      </c>
      <c r="J88" s="4">
        <v>5770</v>
      </c>
      <c r="K88" s="10">
        <v>6641</v>
      </c>
      <c r="L88" s="4">
        <v>10997</v>
      </c>
      <c r="M88" s="10">
        <v>5491</v>
      </c>
      <c r="N88" s="4">
        <v>8245</v>
      </c>
      <c r="O88" s="112">
        <v>10913</v>
      </c>
    </row>
    <row r="89" spans="1:17" ht="14.25" customHeight="1" x14ac:dyDescent="0.25">
      <c r="A89" s="140"/>
      <c r="B89" s="91" t="s">
        <v>30</v>
      </c>
      <c r="C89" s="50">
        <f>SUM(D89:F89,G89:I89,J89:L89,M89:O89)</f>
        <v>6763</v>
      </c>
      <c r="D89" s="93">
        <v>952</v>
      </c>
      <c r="E89" s="2">
        <v>1031</v>
      </c>
      <c r="F89" s="9">
        <v>391</v>
      </c>
      <c r="G89" s="2">
        <v>303</v>
      </c>
      <c r="H89" s="2">
        <v>147</v>
      </c>
      <c r="I89" s="2">
        <v>16</v>
      </c>
      <c r="J89" s="2">
        <v>100</v>
      </c>
      <c r="K89" s="6">
        <v>182</v>
      </c>
      <c r="L89" s="2">
        <v>404</v>
      </c>
      <c r="M89" s="6">
        <v>302</v>
      </c>
      <c r="N89" s="2">
        <v>1175</v>
      </c>
      <c r="O89" s="51">
        <v>1760</v>
      </c>
    </row>
    <row r="90" spans="1:17" ht="15" customHeight="1" x14ac:dyDescent="0.25">
      <c r="A90" s="140"/>
      <c r="B90" s="91" t="s">
        <v>32</v>
      </c>
      <c r="C90" s="50">
        <f>SUM(D90:F90,G90:I90,J90:L90,M90:O90)</f>
        <v>26088</v>
      </c>
      <c r="D90" s="93">
        <v>2190</v>
      </c>
      <c r="E90" s="2">
        <v>2809</v>
      </c>
      <c r="F90" s="9">
        <v>2755</v>
      </c>
      <c r="G90" s="2">
        <v>2599</v>
      </c>
      <c r="H90" s="2">
        <v>1911</v>
      </c>
      <c r="I90" s="2">
        <v>1302</v>
      </c>
      <c r="J90" s="2">
        <v>2222</v>
      </c>
      <c r="K90" s="6">
        <v>2130</v>
      </c>
      <c r="L90" s="2">
        <v>2347</v>
      </c>
      <c r="M90" s="6">
        <v>1818</v>
      </c>
      <c r="N90" s="2">
        <v>2362</v>
      </c>
      <c r="O90" s="51">
        <v>1643</v>
      </c>
    </row>
    <row r="91" spans="1:17" ht="15" customHeight="1" x14ac:dyDescent="0.25">
      <c r="A91" s="140"/>
      <c r="B91" s="91" t="s">
        <v>33</v>
      </c>
      <c r="C91" s="50">
        <f>SUM(D91:F91,G91:I91,J91:L91,M91:O91)</f>
        <v>21336</v>
      </c>
      <c r="D91" s="93">
        <v>1943</v>
      </c>
      <c r="E91" s="2">
        <v>2321</v>
      </c>
      <c r="F91" s="9">
        <v>2334</v>
      </c>
      <c r="G91" s="2">
        <v>1739</v>
      </c>
      <c r="H91" s="2">
        <v>1787</v>
      </c>
      <c r="I91" s="2">
        <v>1093</v>
      </c>
      <c r="J91" s="2">
        <v>1628</v>
      </c>
      <c r="K91" s="6">
        <v>1830</v>
      </c>
      <c r="L91" s="2">
        <v>1852</v>
      </c>
      <c r="M91" s="6">
        <v>1728</v>
      </c>
      <c r="N91" s="2">
        <v>1788</v>
      </c>
      <c r="O91" s="51">
        <v>1293</v>
      </c>
    </row>
    <row r="92" spans="1:17" ht="15" customHeight="1" thickBot="1" x14ac:dyDescent="0.3">
      <c r="A92" s="140"/>
      <c r="B92" s="418" t="s">
        <v>77</v>
      </c>
      <c r="C92" s="417">
        <f>SUM(D92:F92,G92:I92,J92:L92,M92:O92)</f>
        <v>390</v>
      </c>
      <c r="D92" s="412"/>
      <c r="E92" s="360"/>
      <c r="F92" s="413"/>
      <c r="G92" s="413"/>
      <c r="H92" s="360"/>
      <c r="I92" s="360"/>
      <c r="J92" s="360"/>
      <c r="K92" s="415">
        <v>250</v>
      </c>
      <c r="L92" s="416">
        <v>110</v>
      </c>
      <c r="M92" s="415">
        <v>30</v>
      </c>
      <c r="N92" s="360"/>
      <c r="O92" s="414"/>
    </row>
    <row r="93" spans="1:17" ht="15" customHeight="1" thickBot="1" x14ac:dyDescent="0.3">
      <c r="A93" s="140"/>
      <c r="B93" s="101" t="s">
        <v>56</v>
      </c>
      <c r="C93" s="102">
        <f t="shared" ref="C93:O93" si="24">SUM(C94:C97)</f>
        <v>156209</v>
      </c>
      <c r="D93" s="103">
        <f t="shared" si="24"/>
        <v>12983</v>
      </c>
      <c r="E93" s="104">
        <f t="shared" si="24"/>
        <v>17262</v>
      </c>
      <c r="F93" s="104">
        <f t="shared" si="24"/>
        <v>16409</v>
      </c>
      <c r="G93" s="105">
        <f t="shared" si="24"/>
        <v>16568</v>
      </c>
      <c r="H93" s="104">
        <f t="shared" si="24"/>
        <v>7376</v>
      </c>
      <c r="I93" s="104">
        <f t="shared" si="24"/>
        <v>3081</v>
      </c>
      <c r="J93" s="104">
        <f t="shared" si="24"/>
        <v>3173</v>
      </c>
      <c r="K93" s="377">
        <f t="shared" si="24"/>
        <v>14740</v>
      </c>
      <c r="L93" s="104">
        <f t="shared" si="24"/>
        <v>22461</v>
      </c>
      <c r="M93" s="377">
        <f t="shared" si="24"/>
        <v>14715</v>
      </c>
      <c r="N93" s="104">
        <f t="shared" si="24"/>
        <v>13775</v>
      </c>
      <c r="O93" s="106">
        <f t="shared" si="24"/>
        <v>13666</v>
      </c>
    </row>
    <row r="94" spans="1:17" ht="15" customHeight="1" x14ac:dyDescent="0.25">
      <c r="A94" s="140"/>
      <c r="B94" s="71" t="s">
        <v>29</v>
      </c>
      <c r="C94" s="41">
        <f>SUM(D94:F94,G94:I94,J94:L94,M94:O94)</f>
        <v>118031</v>
      </c>
      <c r="D94" s="88">
        <v>8742</v>
      </c>
      <c r="E94" s="12">
        <v>12943</v>
      </c>
      <c r="F94" s="24">
        <v>12599</v>
      </c>
      <c r="G94" s="12">
        <v>12698</v>
      </c>
      <c r="H94" s="12">
        <v>4188</v>
      </c>
      <c r="I94" s="12">
        <v>875</v>
      </c>
      <c r="J94" s="12">
        <v>1664</v>
      </c>
      <c r="K94" s="107">
        <v>11876</v>
      </c>
      <c r="L94" s="90">
        <v>18647</v>
      </c>
      <c r="M94" s="16">
        <v>11685</v>
      </c>
      <c r="N94" s="12">
        <v>10900</v>
      </c>
      <c r="O94" s="47">
        <v>11214</v>
      </c>
    </row>
    <row r="95" spans="1:17" ht="14.25" customHeight="1" x14ac:dyDescent="0.25">
      <c r="A95" s="140"/>
      <c r="B95" s="91" t="s">
        <v>30</v>
      </c>
      <c r="C95" s="50">
        <f>SUM(D95:F95,G95:I95,J95:L95,M95:O95)</f>
        <v>3433</v>
      </c>
      <c r="D95" s="93">
        <v>476</v>
      </c>
      <c r="E95" s="2">
        <v>421</v>
      </c>
      <c r="F95" s="9">
        <v>355</v>
      </c>
      <c r="G95" s="2">
        <v>352</v>
      </c>
      <c r="H95" s="2">
        <v>246</v>
      </c>
      <c r="I95" s="56">
        <v>193</v>
      </c>
      <c r="J95" s="56">
        <v>224</v>
      </c>
      <c r="K95" s="180">
        <v>263</v>
      </c>
      <c r="L95" s="56">
        <v>310</v>
      </c>
      <c r="M95" s="6">
        <v>207</v>
      </c>
      <c r="N95" s="2">
        <v>176</v>
      </c>
      <c r="O95" s="51">
        <v>210</v>
      </c>
    </row>
    <row r="96" spans="1:17" ht="15" customHeight="1" x14ac:dyDescent="0.25">
      <c r="A96" s="140"/>
      <c r="B96" s="91" t="s">
        <v>32</v>
      </c>
      <c r="C96" s="50">
        <f>SUM(D96:F96,G96:I96,J96:L96,M96:O96)</f>
        <v>23738</v>
      </c>
      <c r="D96" s="93">
        <v>1980</v>
      </c>
      <c r="E96" s="2">
        <v>2340</v>
      </c>
      <c r="F96" s="9">
        <v>1999</v>
      </c>
      <c r="G96" s="2">
        <v>2301</v>
      </c>
      <c r="H96" s="2">
        <v>2284</v>
      </c>
      <c r="I96" s="2">
        <v>1432</v>
      </c>
      <c r="J96" s="2">
        <v>801</v>
      </c>
      <c r="K96" s="180">
        <v>1855</v>
      </c>
      <c r="L96" s="56">
        <v>2862</v>
      </c>
      <c r="M96" s="6">
        <v>2226</v>
      </c>
      <c r="N96" s="2">
        <v>1992</v>
      </c>
      <c r="O96" s="51">
        <v>1666</v>
      </c>
    </row>
    <row r="97" spans="1:24" ht="15" customHeight="1" thickBot="1" x14ac:dyDescent="0.3">
      <c r="A97" s="140"/>
      <c r="B97" s="78" t="s">
        <v>33</v>
      </c>
      <c r="C97" s="175">
        <f>SUM(D97:F97,G97:I97,J97:L97,M97:O97)</f>
        <v>11007</v>
      </c>
      <c r="D97" s="19">
        <v>1785</v>
      </c>
      <c r="E97" s="13">
        <v>1558</v>
      </c>
      <c r="F97" s="119">
        <v>1456</v>
      </c>
      <c r="G97" s="13">
        <v>1217</v>
      </c>
      <c r="H97" s="13">
        <v>658</v>
      </c>
      <c r="I97" s="13">
        <v>581</v>
      </c>
      <c r="J97" s="13">
        <v>484</v>
      </c>
      <c r="K97" s="391">
        <v>746</v>
      </c>
      <c r="L97" s="192">
        <v>642</v>
      </c>
      <c r="M97" s="18">
        <v>597</v>
      </c>
      <c r="N97" s="13">
        <v>707</v>
      </c>
      <c r="O97" s="184">
        <v>576</v>
      </c>
    </row>
    <row r="98" spans="1:24" ht="15" customHeight="1" thickBot="1" x14ac:dyDescent="0.3">
      <c r="A98" s="140"/>
      <c r="B98" s="101" t="s">
        <v>20</v>
      </c>
      <c r="C98" s="104">
        <f t="shared" ref="C98:O98" si="25">SUM(C99:C102)</f>
        <v>25091</v>
      </c>
      <c r="D98" s="104">
        <f t="shared" si="25"/>
        <v>1876</v>
      </c>
      <c r="E98" s="104">
        <f t="shared" si="25"/>
        <v>2853</v>
      </c>
      <c r="F98" s="142">
        <f t="shared" si="25"/>
        <v>2079</v>
      </c>
      <c r="G98" s="105">
        <f t="shared" si="25"/>
        <v>2181</v>
      </c>
      <c r="H98" s="104">
        <f t="shared" si="25"/>
        <v>1711</v>
      </c>
      <c r="I98" s="104">
        <f t="shared" si="25"/>
        <v>1504</v>
      </c>
      <c r="J98" s="104">
        <f t="shared" si="25"/>
        <v>1696</v>
      </c>
      <c r="K98" s="377">
        <f t="shared" si="25"/>
        <v>2840</v>
      </c>
      <c r="L98" s="104">
        <f t="shared" si="25"/>
        <v>2450</v>
      </c>
      <c r="M98" s="377">
        <f t="shared" si="25"/>
        <v>2276</v>
      </c>
      <c r="N98" s="104">
        <f t="shared" si="25"/>
        <v>1679</v>
      </c>
      <c r="O98" s="106">
        <f t="shared" si="25"/>
        <v>1946</v>
      </c>
      <c r="R98" s="3"/>
    </row>
    <row r="99" spans="1:24" ht="15" customHeight="1" x14ac:dyDescent="0.25">
      <c r="A99" s="140"/>
      <c r="B99" s="71" t="s">
        <v>29</v>
      </c>
      <c r="C99" s="41">
        <f>SUM(D99:F99,G99:I99,J99:L99,M99:O99)</f>
        <v>6833</v>
      </c>
      <c r="D99" s="88">
        <v>482</v>
      </c>
      <c r="E99" s="12">
        <v>690</v>
      </c>
      <c r="F99" s="24">
        <v>496</v>
      </c>
      <c r="G99" s="12">
        <v>651</v>
      </c>
      <c r="H99" s="12">
        <v>426</v>
      </c>
      <c r="I99" s="12">
        <v>390</v>
      </c>
      <c r="J99" s="12">
        <v>425</v>
      </c>
      <c r="K99" s="16">
        <v>1113</v>
      </c>
      <c r="L99" s="12">
        <v>694</v>
      </c>
      <c r="M99" s="16">
        <v>547</v>
      </c>
      <c r="N99" s="12">
        <v>456</v>
      </c>
      <c r="O99" s="47">
        <v>463</v>
      </c>
    </row>
    <row r="100" spans="1:24" ht="15" customHeight="1" x14ac:dyDescent="0.25">
      <c r="A100" s="140"/>
      <c r="B100" s="91" t="s">
        <v>30</v>
      </c>
      <c r="C100" s="50">
        <f>SUM(D100:F100,G100:I100,J100:L100,M100:O100)</f>
        <v>1641</v>
      </c>
      <c r="D100" s="93">
        <v>109</v>
      </c>
      <c r="E100" s="2">
        <v>149</v>
      </c>
      <c r="F100" s="9">
        <v>138</v>
      </c>
      <c r="G100" s="2">
        <v>173</v>
      </c>
      <c r="H100" s="2">
        <v>141</v>
      </c>
      <c r="I100" s="2">
        <v>70</v>
      </c>
      <c r="J100" s="2">
        <v>28</v>
      </c>
      <c r="K100" s="6">
        <v>166</v>
      </c>
      <c r="L100" s="2">
        <v>218</v>
      </c>
      <c r="M100" s="6">
        <v>182</v>
      </c>
      <c r="N100" s="2">
        <v>125</v>
      </c>
      <c r="O100" s="51">
        <v>142</v>
      </c>
    </row>
    <row r="101" spans="1:24" ht="15" customHeight="1" x14ac:dyDescent="0.25">
      <c r="A101" s="140"/>
      <c r="B101" s="91" t="s">
        <v>32</v>
      </c>
      <c r="C101" s="50">
        <f>SUM(D101:F101,G101:I101,J101:L101,M101:O101)</f>
        <v>4951</v>
      </c>
      <c r="D101" s="93">
        <v>512</v>
      </c>
      <c r="E101" s="2">
        <v>774</v>
      </c>
      <c r="F101" s="9">
        <v>429</v>
      </c>
      <c r="G101" s="2">
        <v>374</v>
      </c>
      <c r="H101" s="2">
        <v>265</v>
      </c>
      <c r="I101" s="2">
        <v>470</v>
      </c>
      <c r="J101" s="2">
        <v>439</v>
      </c>
      <c r="K101" s="6">
        <v>448</v>
      </c>
      <c r="L101" s="2">
        <v>273</v>
      </c>
      <c r="M101" s="6">
        <v>337</v>
      </c>
      <c r="N101" s="2">
        <v>244</v>
      </c>
      <c r="O101" s="51">
        <v>386</v>
      </c>
      <c r="V101" s="186"/>
      <c r="W101" s="186"/>
      <c r="X101" s="3"/>
    </row>
    <row r="102" spans="1:24" ht="15" customHeight="1" thickBot="1" x14ac:dyDescent="0.3">
      <c r="A102" s="140"/>
      <c r="B102" s="78" t="s">
        <v>33</v>
      </c>
      <c r="C102" s="175">
        <f>SUM(D102:F102,G102:I102,J102:L102,M102:O102)</f>
        <v>11666</v>
      </c>
      <c r="D102" s="19">
        <v>773</v>
      </c>
      <c r="E102" s="13">
        <v>1240</v>
      </c>
      <c r="F102" s="119">
        <v>1016</v>
      </c>
      <c r="G102" s="13">
        <v>983</v>
      </c>
      <c r="H102" s="13">
        <v>879</v>
      </c>
      <c r="I102" s="13">
        <v>574</v>
      </c>
      <c r="J102" s="13">
        <v>804</v>
      </c>
      <c r="K102" s="18">
        <v>1113</v>
      </c>
      <c r="L102" s="13">
        <v>1265</v>
      </c>
      <c r="M102" s="18">
        <v>1210</v>
      </c>
      <c r="N102" s="13">
        <v>854</v>
      </c>
      <c r="O102" s="184">
        <v>955</v>
      </c>
    </row>
    <row r="103" spans="1:24" ht="5.0999999999999996" customHeight="1" thickBot="1" x14ac:dyDescent="0.3">
      <c r="A103" s="140"/>
      <c r="B103" s="160"/>
      <c r="C103" s="161"/>
      <c r="E103" s="161">
        <v>1036</v>
      </c>
      <c r="G103" s="162"/>
      <c r="M103" s="161"/>
      <c r="O103" s="163"/>
    </row>
    <row r="104" spans="1:24" ht="17.25" customHeight="1" thickBot="1" x14ac:dyDescent="0.3">
      <c r="A104" s="140"/>
      <c r="B104" s="23" t="s">
        <v>57</v>
      </c>
      <c r="C104" s="103">
        <f t="shared" ref="C104:O104" si="26">SUM(C105,C110,C115,C120)</f>
        <v>531068</v>
      </c>
      <c r="D104" s="185">
        <f t="shared" si="26"/>
        <v>49458</v>
      </c>
      <c r="E104" s="104">
        <f t="shared" si="26"/>
        <v>62091</v>
      </c>
      <c r="F104" s="104">
        <f t="shared" si="26"/>
        <v>57301</v>
      </c>
      <c r="G104" s="104">
        <f t="shared" si="26"/>
        <v>60553</v>
      </c>
      <c r="H104" s="104">
        <f t="shared" si="26"/>
        <v>38802</v>
      </c>
      <c r="I104" s="104">
        <f t="shared" si="26"/>
        <v>30827</v>
      </c>
      <c r="J104" s="104">
        <f t="shared" si="26"/>
        <v>23318</v>
      </c>
      <c r="K104" s="104">
        <f t="shared" si="26"/>
        <v>46640</v>
      </c>
      <c r="L104" s="104">
        <f t="shared" si="26"/>
        <v>43780</v>
      </c>
      <c r="M104" s="377">
        <f t="shared" si="26"/>
        <v>39591</v>
      </c>
      <c r="N104" s="104">
        <f t="shared" si="26"/>
        <v>40622</v>
      </c>
      <c r="O104" s="106">
        <f t="shared" si="26"/>
        <v>38085</v>
      </c>
    </row>
    <row r="105" spans="1:24" ht="15" customHeight="1" thickBot="1" x14ac:dyDescent="0.3">
      <c r="A105" s="140"/>
      <c r="B105" s="101" t="s">
        <v>58</v>
      </c>
      <c r="C105" s="141">
        <f t="shared" ref="C105:O105" si="27">SUM(C106:C109)</f>
        <v>214035</v>
      </c>
      <c r="D105" s="141">
        <f t="shared" si="27"/>
        <v>18903</v>
      </c>
      <c r="E105" s="142">
        <f t="shared" si="27"/>
        <v>20984</v>
      </c>
      <c r="F105" s="142">
        <f t="shared" si="27"/>
        <v>22674</v>
      </c>
      <c r="G105" s="142">
        <f t="shared" si="27"/>
        <v>25449</v>
      </c>
      <c r="H105" s="142">
        <f t="shared" si="27"/>
        <v>16791</v>
      </c>
      <c r="I105" s="142">
        <f t="shared" si="27"/>
        <v>11778</v>
      </c>
      <c r="J105" s="142">
        <f t="shared" si="27"/>
        <v>11275</v>
      </c>
      <c r="K105" s="142">
        <f t="shared" si="27"/>
        <v>19750</v>
      </c>
      <c r="L105" s="142">
        <f t="shared" si="27"/>
        <v>18500</v>
      </c>
      <c r="M105" s="378">
        <f t="shared" si="27"/>
        <v>16564</v>
      </c>
      <c r="N105" s="142">
        <f t="shared" si="27"/>
        <v>15678</v>
      </c>
      <c r="O105" s="144">
        <f t="shared" si="27"/>
        <v>15689</v>
      </c>
    </row>
    <row r="106" spans="1:24" ht="15" customHeight="1" x14ac:dyDescent="0.25">
      <c r="A106" s="140"/>
      <c r="B106" s="71" t="s">
        <v>29</v>
      </c>
      <c r="C106" s="41">
        <f>SUM(D106:F106,G106:I106,J106:L106,M106:O106)</f>
        <v>170467</v>
      </c>
      <c r="D106" s="187">
        <v>14633</v>
      </c>
      <c r="E106" s="12">
        <v>16340</v>
      </c>
      <c r="F106" s="24">
        <v>18039</v>
      </c>
      <c r="G106" s="12">
        <v>20037</v>
      </c>
      <c r="H106" s="90">
        <v>13456</v>
      </c>
      <c r="I106" s="12">
        <v>8757</v>
      </c>
      <c r="J106" s="12">
        <v>8157</v>
      </c>
      <c r="K106" s="12">
        <v>16018</v>
      </c>
      <c r="L106" s="12">
        <v>16233</v>
      </c>
      <c r="M106" s="16">
        <v>13708</v>
      </c>
      <c r="N106" s="12">
        <v>12313</v>
      </c>
      <c r="O106" s="47">
        <v>12776</v>
      </c>
    </row>
    <row r="107" spans="1:24" ht="15" customHeight="1" x14ac:dyDescent="0.25">
      <c r="A107" s="140"/>
      <c r="B107" s="91" t="s">
        <v>30</v>
      </c>
      <c r="C107" s="50">
        <f>SUM(D107:F107,G107:I107,J107:L107,M107:O107)</f>
        <v>2823</v>
      </c>
      <c r="D107" s="188">
        <v>253</v>
      </c>
      <c r="E107" s="2">
        <v>187</v>
      </c>
      <c r="F107" s="9">
        <v>418</v>
      </c>
      <c r="G107" s="56">
        <v>522</v>
      </c>
      <c r="H107" s="56">
        <v>294</v>
      </c>
      <c r="I107" s="2">
        <v>228</v>
      </c>
      <c r="J107" s="2">
        <v>175</v>
      </c>
      <c r="K107" s="2">
        <v>186</v>
      </c>
      <c r="L107" s="2">
        <v>173</v>
      </c>
      <c r="M107" s="6">
        <v>200</v>
      </c>
      <c r="N107" s="2">
        <v>95</v>
      </c>
      <c r="O107" s="51">
        <v>92</v>
      </c>
      <c r="P107" s="3"/>
      <c r="S107" s="189"/>
      <c r="T107" s="190"/>
      <c r="U107" s="3"/>
    </row>
    <row r="108" spans="1:24" ht="15" customHeight="1" x14ac:dyDescent="0.25">
      <c r="A108" s="140"/>
      <c r="B108" s="91" t="s">
        <v>32</v>
      </c>
      <c r="C108" s="50">
        <f>SUM(D108:F108,G108:I108,J108:L108,M108:O108)</f>
        <v>23552</v>
      </c>
      <c r="D108" s="188">
        <v>2035</v>
      </c>
      <c r="E108" s="2">
        <v>2325</v>
      </c>
      <c r="F108" s="9">
        <v>2352</v>
      </c>
      <c r="G108" s="2">
        <v>2947</v>
      </c>
      <c r="H108" s="56">
        <v>2073</v>
      </c>
      <c r="I108" s="2">
        <v>1805</v>
      </c>
      <c r="J108" s="2">
        <v>1866</v>
      </c>
      <c r="K108" s="2">
        <v>2234</v>
      </c>
      <c r="L108" s="2">
        <v>829</v>
      </c>
      <c r="M108" s="6">
        <v>1358</v>
      </c>
      <c r="N108" s="2">
        <v>2033</v>
      </c>
      <c r="O108" s="51">
        <v>1695</v>
      </c>
    </row>
    <row r="109" spans="1:24" ht="15" customHeight="1" thickBot="1" x14ac:dyDescent="0.3">
      <c r="A109" s="140"/>
      <c r="B109" s="78" t="s">
        <v>33</v>
      </c>
      <c r="C109" s="175">
        <f>SUM(D109:F109,G109:I109,J109:L109,M109:O109)</f>
        <v>17193</v>
      </c>
      <c r="D109" s="191">
        <v>1982</v>
      </c>
      <c r="E109" s="13">
        <v>2132</v>
      </c>
      <c r="F109" s="119">
        <v>1865</v>
      </c>
      <c r="G109" s="13">
        <v>1943</v>
      </c>
      <c r="H109" s="192">
        <v>968</v>
      </c>
      <c r="I109" s="13">
        <v>988</v>
      </c>
      <c r="J109" s="13">
        <v>1077</v>
      </c>
      <c r="K109" s="13">
        <v>1312</v>
      </c>
      <c r="L109" s="13">
        <v>1265</v>
      </c>
      <c r="M109" s="18">
        <v>1298</v>
      </c>
      <c r="N109" s="13">
        <v>1237</v>
      </c>
      <c r="O109" s="184">
        <v>1126</v>
      </c>
    </row>
    <row r="110" spans="1:24" ht="15" customHeight="1" thickBot="1" x14ac:dyDescent="0.3">
      <c r="A110" s="140"/>
      <c r="B110" s="101" t="s">
        <v>16</v>
      </c>
      <c r="C110" s="104">
        <f t="shared" ref="C110:O110" si="28">SUM(C111:C114)</f>
        <v>196900</v>
      </c>
      <c r="D110" s="103">
        <f t="shared" si="28"/>
        <v>18488</v>
      </c>
      <c r="E110" s="104">
        <f t="shared" si="28"/>
        <v>24920</v>
      </c>
      <c r="F110" s="104">
        <f t="shared" si="28"/>
        <v>21058</v>
      </c>
      <c r="G110" s="104">
        <f t="shared" si="28"/>
        <v>20166</v>
      </c>
      <c r="H110" s="104">
        <f t="shared" si="28"/>
        <v>15900</v>
      </c>
      <c r="I110" s="104">
        <f t="shared" si="28"/>
        <v>13645</v>
      </c>
      <c r="J110" s="104">
        <f t="shared" si="28"/>
        <v>6973</v>
      </c>
      <c r="K110" s="104">
        <f t="shared" si="28"/>
        <v>16651</v>
      </c>
      <c r="L110" s="104">
        <f t="shared" si="28"/>
        <v>20200</v>
      </c>
      <c r="M110" s="377">
        <f t="shared" si="28"/>
        <v>12913</v>
      </c>
      <c r="N110" s="104">
        <f t="shared" si="28"/>
        <v>14527</v>
      </c>
      <c r="O110" s="106">
        <f t="shared" si="28"/>
        <v>11459</v>
      </c>
    </row>
    <row r="111" spans="1:24" ht="15" customHeight="1" x14ac:dyDescent="0.25">
      <c r="A111" s="140"/>
      <c r="B111" s="71" t="s">
        <v>29</v>
      </c>
      <c r="C111" s="41">
        <f>SUM(D111:F111,G111:I111,J111:L111,M111:O111)</f>
        <v>143815</v>
      </c>
      <c r="D111" s="88">
        <v>14197</v>
      </c>
      <c r="E111" s="12">
        <v>19636</v>
      </c>
      <c r="F111" s="24">
        <v>16906</v>
      </c>
      <c r="G111" s="12">
        <v>16194</v>
      </c>
      <c r="H111" s="90">
        <v>11733</v>
      </c>
      <c r="I111" s="12">
        <v>9153</v>
      </c>
      <c r="J111" s="12">
        <v>3902</v>
      </c>
      <c r="K111" s="12">
        <v>11508</v>
      </c>
      <c r="L111" s="90">
        <v>12990</v>
      </c>
      <c r="M111" s="16">
        <v>9262</v>
      </c>
      <c r="N111" s="12">
        <v>10249</v>
      </c>
      <c r="O111" s="47">
        <v>8085</v>
      </c>
    </row>
    <row r="112" spans="1:24" ht="13.5" customHeight="1" x14ac:dyDescent="0.25">
      <c r="A112" s="140"/>
      <c r="B112" s="91" t="s">
        <v>30</v>
      </c>
      <c r="C112" s="50">
        <f>SUM(D112:F112,G112:I112,J112:L112,M112:O112)</f>
        <v>5015</v>
      </c>
      <c r="D112" s="93">
        <v>184</v>
      </c>
      <c r="E112" s="2">
        <v>311</v>
      </c>
      <c r="F112" s="9">
        <v>672</v>
      </c>
      <c r="G112" s="9">
        <v>852</v>
      </c>
      <c r="H112" s="56">
        <v>472</v>
      </c>
      <c r="I112" s="2">
        <v>225</v>
      </c>
      <c r="J112" s="2">
        <v>155</v>
      </c>
      <c r="K112" s="2">
        <v>596</v>
      </c>
      <c r="L112" s="56">
        <v>1053</v>
      </c>
      <c r="M112" s="55">
        <v>141</v>
      </c>
      <c r="N112" s="2">
        <v>236</v>
      </c>
      <c r="O112" s="51">
        <v>118</v>
      </c>
    </row>
    <row r="113" spans="1:16" ht="15" customHeight="1" x14ac:dyDescent="0.25">
      <c r="A113" s="140"/>
      <c r="B113" s="91" t="s">
        <v>32</v>
      </c>
      <c r="C113" s="50">
        <f>SUM(D113:F113,G113:I113,J113:L113,M113:O113)</f>
        <v>27107</v>
      </c>
      <c r="D113" s="93">
        <v>2713</v>
      </c>
      <c r="E113" s="2">
        <v>3722</v>
      </c>
      <c r="F113" s="9">
        <v>2417</v>
      </c>
      <c r="G113" s="2">
        <v>2116</v>
      </c>
      <c r="H113" s="56">
        <v>2115</v>
      </c>
      <c r="I113" s="2">
        <v>2042</v>
      </c>
      <c r="J113" s="2">
        <v>1523</v>
      </c>
      <c r="K113" s="2">
        <v>2553</v>
      </c>
      <c r="L113" s="56">
        <v>3683</v>
      </c>
      <c r="M113" s="6">
        <v>1475</v>
      </c>
      <c r="N113" s="2">
        <v>1499</v>
      </c>
      <c r="O113" s="51">
        <v>1249</v>
      </c>
    </row>
    <row r="114" spans="1:16" ht="15" customHeight="1" thickBot="1" x14ac:dyDescent="0.3">
      <c r="A114" s="140"/>
      <c r="B114" s="78" t="s">
        <v>33</v>
      </c>
      <c r="C114" s="175">
        <f>SUM(D114:F114,G114:I114,J114:L114,M114:O114)</f>
        <v>20963</v>
      </c>
      <c r="D114" s="19">
        <v>1394</v>
      </c>
      <c r="E114" s="13">
        <v>1251</v>
      </c>
      <c r="F114" s="119">
        <v>1063</v>
      </c>
      <c r="G114" s="13">
        <v>1004</v>
      </c>
      <c r="H114" s="192">
        <v>1580</v>
      </c>
      <c r="I114" s="13">
        <v>2225</v>
      </c>
      <c r="J114" s="13">
        <v>1393</v>
      </c>
      <c r="K114" s="13">
        <v>1994</v>
      </c>
      <c r="L114" s="192">
        <v>2474</v>
      </c>
      <c r="M114" s="18">
        <v>2035</v>
      </c>
      <c r="N114" s="13">
        <v>2543</v>
      </c>
      <c r="O114" s="184">
        <v>2007</v>
      </c>
    </row>
    <row r="115" spans="1:16" ht="16.5" thickBot="1" x14ac:dyDescent="0.3">
      <c r="A115" s="140"/>
      <c r="B115" s="101" t="s">
        <v>59</v>
      </c>
      <c r="C115" s="103">
        <f t="shared" ref="C115:O115" si="29">SUM(C116:C119)</f>
        <v>33237</v>
      </c>
      <c r="D115" s="400">
        <f t="shared" si="29"/>
        <v>2956</v>
      </c>
      <c r="E115" s="399">
        <f t="shared" si="29"/>
        <v>3960</v>
      </c>
      <c r="F115" s="399">
        <f t="shared" si="29"/>
        <v>2573</v>
      </c>
      <c r="G115" s="399">
        <f t="shared" si="29"/>
        <v>2869</v>
      </c>
      <c r="H115" s="399">
        <f t="shared" si="29"/>
        <v>2945</v>
      </c>
      <c r="I115" s="399">
        <f t="shared" si="29"/>
        <v>2468</v>
      </c>
      <c r="J115" s="399">
        <f t="shared" si="29"/>
        <v>2446</v>
      </c>
      <c r="K115" s="399">
        <f t="shared" si="29"/>
        <v>2234</v>
      </c>
      <c r="L115" s="399">
        <f t="shared" si="29"/>
        <v>2276</v>
      </c>
      <c r="M115" s="377">
        <f t="shared" si="29"/>
        <v>3005</v>
      </c>
      <c r="N115" s="104">
        <f t="shared" si="29"/>
        <v>2826</v>
      </c>
      <c r="O115" s="106">
        <f t="shared" si="29"/>
        <v>2679</v>
      </c>
    </row>
    <row r="116" spans="1:16" x14ac:dyDescent="0.25">
      <c r="A116" s="140"/>
      <c r="B116" s="71" t="s">
        <v>29</v>
      </c>
      <c r="C116" s="41">
        <f>SUM(D116:F116,G116:I116,J116:L116,M116:O116)</f>
        <v>6147</v>
      </c>
      <c r="D116" s="88">
        <v>440</v>
      </c>
      <c r="E116" s="12">
        <v>555</v>
      </c>
      <c r="F116" s="24">
        <v>520</v>
      </c>
      <c r="G116" s="12">
        <v>528</v>
      </c>
      <c r="H116" s="12">
        <v>449</v>
      </c>
      <c r="I116" s="12">
        <v>439</v>
      </c>
      <c r="J116" s="12">
        <v>560</v>
      </c>
      <c r="K116" s="90">
        <v>568</v>
      </c>
      <c r="L116" s="12">
        <v>496</v>
      </c>
      <c r="M116" s="16">
        <v>513</v>
      </c>
      <c r="N116" s="12">
        <v>505</v>
      </c>
      <c r="O116" s="47">
        <v>574</v>
      </c>
    </row>
    <row r="117" spans="1:16" ht="15.75" customHeight="1" x14ac:dyDescent="0.25">
      <c r="A117" s="140"/>
      <c r="B117" s="91" t="s">
        <v>30</v>
      </c>
      <c r="C117" s="50">
        <f>SUM(D117:F117,G117:I117,J117:L117,M117:O117)</f>
        <v>2551</v>
      </c>
      <c r="D117" s="93">
        <v>249</v>
      </c>
      <c r="E117" s="2">
        <v>397</v>
      </c>
      <c r="F117" s="9">
        <v>180</v>
      </c>
      <c r="G117" s="2">
        <v>222</v>
      </c>
      <c r="H117" s="2">
        <v>297</v>
      </c>
      <c r="I117" s="2">
        <v>203</v>
      </c>
      <c r="J117" s="2">
        <v>105</v>
      </c>
      <c r="K117" s="56">
        <v>188</v>
      </c>
      <c r="L117" s="2">
        <v>186</v>
      </c>
      <c r="M117" s="6">
        <v>129</v>
      </c>
      <c r="N117" s="2">
        <v>185</v>
      </c>
      <c r="O117" s="51">
        <v>210</v>
      </c>
    </row>
    <row r="118" spans="1:16" x14ac:dyDescent="0.25">
      <c r="A118" s="140"/>
      <c r="B118" s="91" t="s">
        <v>32</v>
      </c>
      <c r="C118" s="50">
        <f>SUM(D118:F118,G118:I118,J118:L118,M118:O118)</f>
        <v>9370</v>
      </c>
      <c r="D118" s="93">
        <v>876</v>
      </c>
      <c r="E118" s="2">
        <v>1303</v>
      </c>
      <c r="F118" s="9">
        <v>592</v>
      </c>
      <c r="G118" s="2">
        <v>628</v>
      </c>
      <c r="H118" s="2">
        <v>858</v>
      </c>
      <c r="I118" s="2">
        <v>604</v>
      </c>
      <c r="J118" s="2">
        <v>611</v>
      </c>
      <c r="K118" s="56">
        <v>516</v>
      </c>
      <c r="L118" s="2">
        <v>734</v>
      </c>
      <c r="M118" s="6">
        <v>1217</v>
      </c>
      <c r="N118" s="2">
        <v>794</v>
      </c>
      <c r="O118" s="51">
        <v>637</v>
      </c>
    </row>
    <row r="119" spans="1:16" ht="16.5" thickBot="1" x14ac:dyDescent="0.3">
      <c r="A119" s="140"/>
      <c r="B119" s="193" t="s">
        <v>33</v>
      </c>
      <c r="C119" s="181">
        <f>SUM(D119:F119,G119:I119,J119:L119,M119:O119)</f>
        <v>15169</v>
      </c>
      <c r="D119" s="19">
        <v>1391</v>
      </c>
      <c r="E119" s="13">
        <v>1705</v>
      </c>
      <c r="F119" s="119">
        <v>1281</v>
      </c>
      <c r="G119" s="13">
        <v>1491</v>
      </c>
      <c r="H119" s="13">
        <v>1341</v>
      </c>
      <c r="I119" s="13">
        <v>1222</v>
      </c>
      <c r="J119" s="13">
        <v>1170</v>
      </c>
      <c r="K119" s="192">
        <v>962</v>
      </c>
      <c r="L119" s="13">
        <v>860</v>
      </c>
      <c r="M119" s="7">
        <v>1146</v>
      </c>
      <c r="N119" s="5">
        <v>1342</v>
      </c>
      <c r="O119" s="116">
        <v>1258</v>
      </c>
      <c r="P119" s="3"/>
    </row>
    <row r="120" spans="1:16" ht="18.75" customHeight="1" thickBot="1" x14ac:dyDescent="0.3">
      <c r="A120" s="194"/>
      <c r="B120" s="101" t="s">
        <v>60</v>
      </c>
      <c r="C120" s="102">
        <f t="shared" ref="C120:O120" si="30">SUM(C121:C124)</f>
        <v>86896</v>
      </c>
      <c r="D120" s="141">
        <f t="shared" si="30"/>
        <v>9111</v>
      </c>
      <c r="E120" s="142">
        <f t="shared" si="30"/>
        <v>12227</v>
      </c>
      <c r="F120" s="142">
        <f t="shared" si="30"/>
        <v>10996</v>
      </c>
      <c r="G120" s="143">
        <f t="shared" si="30"/>
        <v>12069</v>
      </c>
      <c r="H120" s="142">
        <f t="shared" si="30"/>
        <v>3166</v>
      </c>
      <c r="I120" s="142">
        <f t="shared" si="30"/>
        <v>2936</v>
      </c>
      <c r="J120" s="142">
        <f t="shared" si="30"/>
        <v>2624</v>
      </c>
      <c r="K120" s="142">
        <f t="shared" si="30"/>
        <v>8005</v>
      </c>
      <c r="L120" s="142">
        <f t="shared" si="30"/>
        <v>2804</v>
      </c>
      <c r="M120" s="377">
        <f t="shared" si="30"/>
        <v>7109</v>
      </c>
      <c r="N120" s="104">
        <f t="shared" si="30"/>
        <v>7591</v>
      </c>
      <c r="O120" s="106">
        <f t="shared" si="30"/>
        <v>8258</v>
      </c>
    </row>
    <row r="121" spans="1:16" ht="15.75" customHeight="1" x14ac:dyDescent="0.25">
      <c r="A121" s="140"/>
      <c r="B121" s="156" t="s">
        <v>29</v>
      </c>
      <c r="C121" s="195">
        <f>SUM(D121:F121,G121:I121,J121:L121,M121:O121)</f>
        <v>51758</v>
      </c>
      <c r="D121" s="409">
        <v>6596</v>
      </c>
      <c r="E121" s="4">
        <v>8822</v>
      </c>
      <c r="F121" s="8">
        <v>7711</v>
      </c>
      <c r="G121" s="4">
        <v>8745</v>
      </c>
      <c r="H121" s="4">
        <v>0</v>
      </c>
      <c r="I121" s="4">
        <v>0</v>
      </c>
      <c r="J121" s="4">
        <v>0</v>
      </c>
      <c r="K121" s="4">
        <v>4781</v>
      </c>
      <c r="L121" s="4">
        <v>0</v>
      </c>
      <c r="M121" s="10">
        <v>4463</v>
      </c>
      <c r="N121" s="4">
        <v>4813</v>
      </c>
      <c r="O121" s="112">
        <v>5827</v>
      </c>
    </row>
    <row r="122" spans="1:16" ht="15.75" customHeight="1" x14ac:dyDescent="0.25">
      <c r="A122" s="140"/>
      <c r="B122" s="91" t="s">
        <v>30</v>
      </c>
      <c r="C122" s="50">
        <f>SUM(D122:F122,G122:I122,J122:L122,M122:O122)</f>
        <v>5662</v>
      </c>
      <c r="D122" s="410">
        <v>471</v>
      </c>
      <c r="E122" s="2">
        <v>708</v>
      </c>
      <c r="F122" s="9">
        <v>886</v>
      </c>
      <c r="G122" s="2">
        <v>713</v>
      </c>
      <c r="H122" s="2">
        <v>454</v>
      </c>
      <c r="I122" s="2">
        <v>302</v>
      </c>
      <c r="J122" s="2">
        <v>306</v>
      </c>
      <c r="K122" s="2">
        <v>646</v>
      </c>
      <c r="L122" s="2">
        <v>244</v>
      </c>
      <c r="M122" s="6">
        <v>361</v>
      </c>
      <c r="N122" s="2">
        <v>361</v>
      </c>
      <c r="O122" s="51">
        <v>210</v>
      </c>
    </row>
    <row r="123" spans="1:16" ht="15.75" customHeight="1" x14ac:dyDescent="0.25">
      <c r="A123" s="140"/>
      <c r="B123" s="91" t="s">
        <v>32</v>
      </c>
      <c r="C123" s="50">
        <f>SUM(D123:F123,G123:I123,J123:L123,M123:O123)</f>
        <v>14156</v>
      </c>
      <c r="D123" s="410">
        <v>1233</v>
      </c>
      <c r="E123" s="2">
        <v>1656</v>
      </c>
      <c r="F123" s="9">
        <v>1470</v>
      </c>
      <c r="G123" s="2">
        <v>1475</v>
      </c>
      <c r="H123" s="2">
        <v>1245</v>
      </c>
      <c r="I123" s="2">
        <v>1054</v>
      </c>
      <c r="J123" s="2">
        <v>1078</v>
      </c>
      <c r="K123" s="2">
        <v>1153</v>
      </c>
      <c r="L123" s="2">
        <v>1051</v>
      </c>
      <c r="M123" s="6">
        <v>868</v>
      </c>
      <c r="N123" s="2">
        <v>1032</v>
      </c>
      <c r="O123" s="51">
        <v>841</v>
      </c>
    </row>
    <row r="124" spans="1:16" ht="15.75" customHeight="1" thickBot="1" x14ac:dyDescent="0.3">
      <c r="A124" s="140"/>
      <c r="B124" s="78" t="s">
        <v>33</v>
      </c>
      <c r="C124" s="175">
        <f>SUM(D124:F124,G124:I124,J124:L124,M124:O124)</f>
        <v>15320</v>
      </c>
      <c r="D124" s="426">
        <v>811</v>
      </c>
      <c r="E124" s="13">
        <v>1041</v>
      </c>
      <c r="F124" s="119">
        <v>929</v>
      </c>
      <c r="G124" s="13">
        <v>1136</v>
      </c>
      <c r="H124" s="13">
        <v>1467</v>
      </c>
      <c r="I124" s="13">
        <v>1580</v>
      </c>
      <c r="J124" s="13">
        <v>1240</v>
      </c>
      <c r="K124" s="13">
        <v>1425</v>
      </c>
      <c r="L124" s="13">
        <v>1509</v>
      </c>
      <c r="M124" s="18">
        <v>1417</v>
      </c>
      <c r="N124" s="13">
        <v>1385</v>
      </c>
      <c r="O124" s="184">
        <v>1380</v>
      </c>
    </row>
    <row r="125" spans="1:16" ht="24" customHeight="1" x14ac:dyDescent="0.25">
      <c r="B125" s="3" t="s">
        <v>61</v>
      </c>
    </row>
    <row r="126" spans="1:16" ht="15" customHeight="1" x14ac:dyDescent="0.25"/>
    <row r="127" spans="1:16" x14ac:dyDescent="0.25">
      <c r="B127" s="196"/>
    </row>
    <row r="128" spans="1:16" ht="18.75" customHeight="1" x14ac:dyDescent="0.25">
      <c r="B128" s="196"/>
    </row>
    <row r="129" spans="2:15" ht="18.75" customHeight="1" x14ac:dyDescent="0.25"/>
    <row r="130" spans="2:15" x14ac:dyDescent="0.25">
      <c r="B130" s="3"/>
      <c r="C130" s="197"/>
      <c r="D130" s="198"/>
      <c r="E130" s="198"/>
      <c r="F130" s="198"/>
      <c r="G130" s="198"/>
      <c r="H130" s="198"/>
      <c r="I130" s="198"/>
      <c r="J130" s="198"/>
      <c r="K130" s="198"/>
      <c r="L130" s="198"/>
      <c r="M130" s="198"/>
      <c r="N130" s="198"/>
      <c r="O130" s="199"/>
    </row>
    <row r="131" spans="2:15" x14ac:dyDescent="0.25">
      <c r="B131" s="3"/>
      <c r="C131" s="197"/>
      <c r="D131" s="198"/>
      <c r="E131" s="198"/>
      <c r="F131" s="198"/>
      <c r="G131" s="198"/>
      <c r="H131" s="198"/>
      <c r="I131" s="198"/>
      <c r="J131" s="198"/>
      <c r="K131" s="198"/>
      <c r="L131" s="198"/>
      <c r="M131" s="198"/>
      <c r="N131" s="198"/>
      <c r="O131" s="199"/>
    </row>
    <row r="132" spans="2:15" ht="33.75" customHeight="1" x14ac:dyDescent="0.25">
      <c r="B132" s="200"/>
      <c r="C132" s="197"/>
      <c r="D132" s="198"/>
      <c r="E132" s="198"/>
      <c r="F132" s="198"/>
      <c r="G132" s="198"/>
      <c r="H132" s="198"/>
      <c r="I132" s="198"/>
      <c r="J132" s="198"/>
      <c r="K132" s="198"/>
      <c r="L132" s="198"/>
      <c r="M132" s="198"/>
      <c r="N132" s="198"/>
      <c r="O132" s="199"/>
    </row>
    <row r="133" spans="2:15" ht="20.25" x14ac:dyDescent="0.3">
      <c r="B133" s="428" t="s">
        <v>62</v>
      </c>
      <c r="C133" s="429"/>
      <c r="D133" s="429"/>
      <c r="E133" s="429"/>
      <c r="F133" s="429"/>
      <c r="G133" s="429"/>
      <c r="H133" s="429"/>
      <c r="I133" s="429"/>
      <c r="J133" s="429"/>
      <c r="K133" s="429"/>
      <c r="L133" s="429"/>
      <c r="M133" s="429"/>
      <c r="N133" s="429"/>
      <c r="O133" s="429"/>
    </row>
    <row r="134" spans="2:15" ht="42.75" customHeight="1" thickBot="1" x14ac:dyDescent="0.3">
      <c r="B134" s="430" t="s">
        <v>25</v>
      </c>
      <c r="C134" s="430"/>
      <c r="D134" s="430"/>
      <c r="E134" s="430"/>
      <c r="F134" s="430"/>
      <c r="G134" s="430"/>
      <c r="H134" s="430"/>
      <c r="I134" s="430"/>
      <c r="J134" s="430"/>
      <c r="K134" s="430"/>
      <c r="L134" s="430"/>
      <c r="M134" s="430"/>
      <c r="N134" s="430"/>
      <c r="O134" s="430"/>
    </row>
    <row r="135" spans="2:15" ht="15.75" customHeight="1" thickBot="1" x14ac:dyDescent="0.3">
      <c r="B135" s="14" t="s">
        <v>1</v>
      </c>
      <c r="C135" s="201" t="s">
        <v>1</v>
      </c>
      <c r="D135" s="15" t="s">
        <v>2</v>
      </c>
      <c r="E135" s="202" t="s">
        <v>3</v>
      </c>
      <c r="F135" s="202" t="s">
        <v>4</v>
      </c>
      <c r="G135" s="203" t="s">
        <v>5</v>
      </c>
      <c r="H135" s="202" t="s">
        <v>6</v>
      </c>
      <c r="I135" s="202" t="s">
        <v>7</v>
      </c>
      <c r="J135" s="202" t="s">
        <v>8</v>
      </c>
      <c r="K135" s="202" t="s">
        <v>9</v>
      </c>
      <c r="L135" s="202" t="s">
        <v>10</v>
      </c>
      <c r="M135" s="379" t="s">
        <v>11</v>
      </c>
      <c r="N135" s="202" t="s">
        <v>12</v>
      </c>
      <c r="O135" s="204" t="s">
        <v>13</v>
      </c>
    </row>
    <row r="136" spans="2:15" ht="15.75" customHeight="1" thickBot="1" x14ac:dyDescent="0.3">
      <c r="B136" s="14" t="s">
        <v>63</v>
      </c>
      <c r="C136" s="205">
        <f ca="1">SUM(C137:C145)</f>
        <v>2227636</v>
      </c>
      <c r="D136" s="205">
        <f ca="1">SUM(D137:D145)</f>
        <v>193760</v>
      </c>
      <c r="E136" s="205">
        <f t="shared" ref="E136:O136" ca="1" si="31">SUM(E137:E145)</f>
        <v>207393</v>
      </c>
      <c r="F136" s="205">
        <f t="shared" ca="1" si="31"/>
        <v>210631</v>
      </c>
      <c r="G136" s="205">
        <f t="shared" ca="1" si="31"/>
        <v>235843</v>
      </c>
      <c r="H136" s="205">
        <f t="shared" ca="1" si="31"/>
        <v>181379</v>
      </c>
      <c r="I136" s="226">
        <f t="shared" ca="1" si="31"/>
        <v>143008</v>
      </c>
      <c r="J136" s="227">
        <f t="shared" ca="1" si="31"/>
        <v>140326</v>
      </c>
      <c r="K136" s="227">
        <f t="shared" ca="1" si="31"/>
        <v>184186</v>
      </c>
      <c r="L136" s="227">
        <f t="shared" ca="1" si="31"/>
        <v>201691</v>
      </c>
      <c r="M136" s="255">
        <f t="shared" ca="1" si="31"/>
        <v>175116</v>
      </c>
      <c r="N136" s="205">
        <f t="shared" ca="1" si="31"/>
        <v>178472</v>
      </c>
      <c r="O136" s="205">
        <f t="shared" ca="1" si="31"/>
        <v>175831</v>
      </c>
    </row>
    <row r="137" spans="2:15" ht="15.75" customHeight="1" x14ac:dyDescent="0.25">
      <c r="B137" s="156" t="s">
        <v>29</v>
      </c>
      <c r="C137" s="206">
        <f t="shared" ref="C137:C146" ca="1" si="32">SUM(D137:F137,G137:I137,J137:L137,M137:O137)</f>
        <v>1402319</v>
      </c>
      <c r="D137" s="207">
        <f ca="1">SUMIF($B154:D$185,$B$137,D154:D185)</f>
        <v>120092</v>
      </c>
      <c r="E137" s="208">
        <f ca="1">SUMIF($B154:E$185,$B$137,E154:E185)</f>
        <v>135345</v>
      </c>
      <c r="F137" s="208">
        <f ca="1">SUMIF($B154:F$185,$B$137,F154:F185)</f>
        <v>139432</v>
      </c>
      <c r="G137" s="208">
        <f ca="1">SUMIF($B154:G$185,$B$137,G154:G185)</f>
        <v>157029</v>
      </c>
      <c r="H137" s="208">
        <f ca="1">SUMIF($B154:H$185,$B$137,H154:H185)</f>
        <v>109863</v>
      </c>
      <c r="I137" s="208">
        <f ca="1">SUMIF($B154:I$185,$B$137,I154:I185)</f>
        <v>79061</v>
      </c>
      <c r="J137" s="208">
        <f ca="1">SUMIF($B154:J$185,$B$137,J154:J185)</f>
        <v>79136</v>
      </c>
      <c r="K137" s="208">
        <f ca="1">SUMIF($B154:K$185,$B$137,K154:K185)</f>
        <v>115808</v>
      </c>
      <c r="L137" s="208">
        <f ca="1">SUMIF($B154:L$185,$B$137,L154:L185)</f>
        <v>130952</v>
      </c>
      <c r="M137" s="209">
        <f ca="1">SUMIF($B154:M$185,$B$137,M154:M185)</f>
        <v>109981</v>
      </c>
      <c r="N137" s="208">
        <f ca="1">SUMIF($B154:N$185,$B$137,N154:N185)</f>
        <v>110704</v>
      </c>
      <c r="O137" s="210">
        <f ca="1">SUMIF($B154:O$185,$B$137,O154:O185)</f>
        <v>114916</v>
      </c>
    </row>
    <row r="138" spans="2:15" ht="15.75" customHeight="1" x14ac:dyDescent="0.25">
      <c r="B138" s="91" t="s">
        <v>30</v>
      </c>
      <c r="C138" s="211">
        <f t="shared" ca="1" si="32"/>
        <v>123863</v>
      </c>
      <c r="D138" s="212">
        <f ca="1">SUMIF($B154:D$185,$B$138,D154:D185)</f>
        <v>12277</v>
      </c>
      <c r="E138" s="213">
        <f ca="1">SUMIF($B154:E$185,$B$138,E154:E185)</f>
        <v>12364</v>
      </c>
      <c r="F138" s="213">
        <f ca="1">SUMIF($B154:F$185,$B$138,F154:F185)</f>
        <v>10571</v>
      </c>
      <c r="G138" s="213">
        <f ca="1">SUMIF($B154:G$185,$B$138,G154:G185)</f>
        <v>11241</v>
      </c>
      <c r="H138" s="213">
        <f ca="1">SUMIF($B154:H$185,$B$138,H154:H185)</f>
        <v>10658</v>
      </c>
      <c r="I138" s="213">
        <f ca="1">SUMIF($B154:I$185,$B$138,I154:I185)</f>
        <v>8916</v>
      </c>
      <c r="J138" s="213">
        <f ca="1">SUMIF($B154:J$185,$B$138,J154:J185)</f>
        <v>7616</v>
      </c>
      <c r="K138" s="213">
        <f ca="1">SUMIF($B154:K$185,$B$138,K154:K185)</f>
        <v>8367</v>
      </c>
      <c r="L138" s="213">
        <f ca="1">SUMIF($B154:L$185,$B$138,L154:L185)</f>
        <v>11499</v>
      </c>
      <c r="M138" s="215">
        <f ca="1">SUMIF($B154:M$185,$B$138,M154:M185)</f>
        <v>10343</v>
      </c>
      <c r="N138" s="213">
        <f ca="1">SUMIF($B154:N$185,$B$138,N154:N185)</f>
        <v>9875</v>
      </c>
      <c r="O138" s="216">
        <f ca="1">SUMIF($B154:O$185,$B$138,O154:O185)</f>
        <v>10136</v>
      </c>
    </row>
    <row r="139" spans="2:15" ht="15.75" customHeight="1" x14ac:dyDescent="0.25">
      <c r="B139" s="91" t="s">
        <v>31</v>
      </c>
      <c r="C139" s="211">
        <f t="shared" ca="1" si="32"/>
        <v>22653</v>
      </c>
      <c r="D139" s="212">
        <f ca="1">SUMIF($B154:D$185,$B$139,D154:D185)</f>
        <v>914</v>
      </c>
      <c r="E139" s="213">
        <f ca="1">SUMIF($B154:E$185,$B$139,E154:E185)</f>
        <v>1317</v>
      </c>
      <c r="F139" s="213">
        <f ca="1">SUMIF($B154:F$185,$B$139,F154:F185)</f>
        <v>2878</v>
      </c>
      <c r="G139" s="213">
        <f ca="1">SUMIF($B154:G$185,$B$139,G154:G185)</f>
        <v>3735</v>
      </c>
      <c r="H139" s="213">
        <f ca="1">SUMIF($B154:H$185,$B$139,H154:H185)</f>
        <v>2517</v>
      </c>
      <c r="I139" s="213">
        <f ca="1">SUMIF($B154:I$185,$B$139,I154:I185)</f>
        <v>827</v>
      </c>
      <c r="J139" s="213">
        <f ca="1">SUMIF($B154:J$185,$B$139,J154:J185)</f>
        <v>997</v>
      </c>
      <c r="K139" s="213">
        <f ca="1">SUMIF($B154:K$185,$B$139,K154:K185)</f>
        <v>1547</v>
      </c>
      <c r="L139" s="213">
        <f ca="1">SUMIF($B154:L$185,$B$139,L154:L185)</f>
        <v>1814</v>
      </c>
      <c r="M139" s="215">
        <f ca="1">SUMIF($B154:M$185,$B$139,M154:M185)</f>
        <v>1855</v>
      </c>
      <c r="N139" s="213">
        <f ca="1">SUMIF($B154:N$185,$B$139,N154:N185)</f>
        <v>2194</v>
      </c>
      <c r="O139" s="216">
        <f ca="1">SUMIF($B154:O$185,$B$139,O154:O185)</f>
        <v>2058</v>
      </c>
    </row>
    <row r="140" spans="2:15" ht="15.75" customHeight="1" x14ac:dyDescent="0.25">
      <c r="B140" s="91" t="s">
        <v>32</v>
      </c>
      <c r="C140" s="211">
        <f t="shared" ca="1" si="32"/>
        <v>432618</v>
      </c>
      <c r="D140" s="212">
        <f ca="1">SUMIF($B154:D$185,$B$140,D154:D185)</f>
        <v>39500</v>
      </c>
      <c r="E140" s="213">
        <f ca="1">SUMIF($B154:E$185,$B$140,E154:E185)</f>
        <v>36987</v>
      </c>
      <c r="F140" s="213">
        <f ca="1">SUMIF($B154:F$185,$B$140,F154:F185)</f>
        <v>36614</v>
      </c>
      <c r="G140" s="213">
        <f ca="1">SUMIF($B154:G$185,$B$140,G154:G185)</f>
        <v>42724</v>
      </c>
      <c r="H140" s="213">
        <f ca="1">SUMIF($B154:H$185,$B$140,H154:H185)</f>
        <v>38380</v>
      </c>
      <c r="I140" s="213">
        <f ca="1">SUMIF($B154:I$185,$B$140,I154:I185)</f>
        <v>34459</v>
      </c>
      <c r="J140" s="213">
        <f ca="1">SUMIF($B154:J$185,$B$140,J154:J185)</f>
        <v>31316</v>
      </c>
      <c r="K140" s="213">
        <f ca="1">SUMIF($B154:K$185,$B$140,K154:K185)</f>
        <v>38107</v>
      </c>
      <c r="L140" s="213">
        <f ca="1">SUMIF($B154:L$185,$B$140,L154:L185)</f>
        <v>37783</v>
      </c>
      <c r="M140" s="215">
        <f ca="1">SUMIF($B154:M$185,$B$140,M154:M185)</f>
        <v>33308</v>
      </c>
      <c r="N140" s="213">
        <f ca="1">SUMIF($B154:N$185,$B$140,N154:N185)</f>
        <v>34512</v>
      </c>
      <c r="O140" s="216">
        <f ca="1">SUMIF($B154:O$185,$B$140,O154:O185)</f>
        <v>28928</v>
      </c>
    </row>
    <row r="141" spans="2:15" ht="15.75" customHeight="1" x14ac:dyDescent="0.25">
      <c r="B141" s="91" t="s">
        <v>33</v>
      </c>
      <c r="C141" s="211">
        <f t="shared" ca="1" si="32"/>
        <v>239563</v>
      </c>
      <c r="D141" s="212">
        <f ca="1">SUMIF($B154:D$185,$B$141,D154:D185)</f>
        <v>20883</v>
      </c>
      <c r="E141" s="213">
        <f ca="1">SUMIF($B154:E$185,$B$141,E154:E185)</f>
        <v>21176</v>
      </c>
      <c r="F141" s="213">
        <f ca="1">SUMIF($B154:F$185,$B$141,F154:F185)</f>
        <v>20858</v>
      </c>
      <c r="G141" s="213">
        <f ca="1">SUMIF($B154:G$185,$B$141,G154:G185)</f>
        <v>20668</v>
      </c>
      <c r="H141" s="213">
        <f ca="1">SUMIF($B154:H$185,$B$141,H154:H185)</f>
        <v>19662</v>
      </c>
      <c r="I141" s="213">
        <f ca="1">SUMIF($B154:I$185,$B$141,I154:I185)</f>
        <v>18914</v>
      </c>
      <c r="J141" s="213">
        <f ca="1">SUMIF($B154:J$185,$B$141,J154:J185)</f>
        <v>20173</v>
      </c>
      <c r="K141" s="213">
        <f ca="1">SUMIF($B154:K$185,$B$141,K154:K185)</f>
        <v>19282</v>
      </c>
      <c r="L141" s="213">
        <f ca="1">SUMIF($B154:L$185,$B$141,L154:L185)</f>
        <v>18876</v>
      </c>
      <c r="M141" s="215">
        <f ca="1">SUMIF($B154:M$185,$B$141,M154:M185)</f>
        <v>19014</v>
      </c>
      <c r="N141" s="213">
        <f ca="1">SUMIF($B154:N$185,$B$141,N154:N185)</f>
        <v>20512</v>
      </c>
      <c r="O141" s="216">
        <f ca="1">SUMIF($B154:O$185,$B$141,O154:O185)</f>
        <v>19545</v>
      </c>
    </row>
    <row r="142" spans="2:15" ht="15.75" customHeight="1" x14ac:dyDescent="0.25">
      <c r="B142" s="217" t="s">
        <v>74</v>
      </c>
      <c r="C142" s="211">
        <f t="shared" si="32"/>
        <v>0</v>
      </c>
      <c r="D142" s="212">
        <f t="shared" ref="D142:O142" si="33">D13</f>
        <v>0</v>
      </c>
      <c r="E142" s="213">
        <f t="shared" si="33"/>
        <v>0</v>
      </c>
      <c r="F142" s="213">
        <f t="shared" si="33"/>
        <v>0</v>
      </c>
      <c r="G142" s="213">
        <f t="shared" si="33"/>
        <v>0</v>
      </c>
      <c r="H142" s="213">
        <f t="shared" si="33"/>
        <v>0</v>
      </c>
      <c r="I142" s="213">
        <f t="shared" si="33"/>
        <v>0</v>
      </c>
      <c r="J142" s="213">
        <f t="shared" si="33"/>
        <v>0</v>
      </c>
      <c r="K142" s="213">
        <f t="shared" si="33"/>
        <v>0</v>
      </c>
      <c r="L142" s="213">
        <f t="shared" si="33"/>
        <v>0</v>
      </c>
      <c r="M142" s="215">
        <f t="shared" si="33"/>
        <v>0</v>
      </c>
      <c r="N142" s="213">
        <f t="shared" si="33"/>
        <v>0</v>
      </c>
      <c r="O142" s="214">
        <f t="shared" si="33"/>
        <v>0</v>
      </c>
    </row>
    <row r="143" spans="2:15" ht="15.75" customHeight="1" x14ac:dyDescent="0.25">
      <c r="B143" s="369" t="s">
        <v>73</v>
      </c>
      <c r="C143" s="211">
        <f t="shared" ref="C143" si="34">SUM(D143:F143,G143:I143,J143:L143,M143:O143)</f>
        <v>794</v>
      </c>
      <c r="D143" s="212">
        <f t="shared" ref="D143:O143" si="35">D14</f>
        <v>0</v>
      </c>
      <c r="E143" s="213">
        <f t="shared" si="35"/>
        <v>0</v>
      </c>
      <c r="F143" s="213">
        <f t="shared" si="35"/>
        <v>0</v>
      </c>
      <c r="G143" s="213">
        <f t="shared" si="35"/>
        <v>0</v>
      </c>
      <c r="H143" s="213">
        <f t="shared" si="35"/>
        <v>0</v>
      </c>
      <c r="I143" s="213">
        <f t="shared" si="35"/>
        <v>0</v>
      </c>
      <c r="J143" s="213">
        <f t="shared" si="35"/>
        <v>153</v>
      </c>
      <c r="K143" s="213">
        <f t="shared" si="35"/>
        <v>266</v>
      </c>
      <c r="L143" s="213">
        <f t="shared" si="35"/>
        <v>151</v>
      </c>
      <c r="M143" s="213">
        <f t="shared" si="35"/>
        <v>92</v>
      </c>
      <c r="N143" s="213">
        <f t="shared" si="35"/>
        <v>47</v>
      </c>
      <c r="O143" s="214">
        <f t="shared" si="35"/>
        <v>85</v>
      </c>
    </row>
    <row r="144" spans="2:15" ht="15.75" customHeight="1" x14ac:dyDescent="0.25">
      <c r="B144" s="193" t="s">
        <v>64</v>
      </c>
      <c r="C144" s="211">
        <f t="shared" si="32"/>
        <v>5496</v>
      </c>
      <c r="D144" s="212">
        <f t="shared" ref="D144:O144" si="36">D188</f>
        <v>94</v>
      </c>
      <c r="E144" s="213">
        <f t="shared" si="36"/>
        <v>94</v>
      </c>
      <c r="F144" s="213">
        <f t="shared" si="36"/>
        <v>180</v>
      </c>
      <c r="G144" s="213">
        <f t="shared" si="36"/>
        <v>376</v>
      </c>
      <c r="H144" s="213">
        <f t="shared" si="36"/>
        <v>259</v>
      </c>
      <c r="I144" s="213">
        <f t="shared" si="36"/>
        <v>819</v>
      </c>
      <c r="J144" s="213">
        <f t="shared" si="36"/>
        <v>935</v>
      </c>
      <c r="K144" s="213">
        <f t="shared" si="36"/>
        <v>809</v>
      </c>
      <c r="L144" s="213">
        <f t="shared" si="36"/>
        <v>616</v>
      </c>
      <c r="M144" s="215">
        <f t="shared" si="36"/>
        <v>523</v>
      </c>
      <c r="N144" s="213">
        <f t="shared" si="36"/>
        <v>628</v>
      </c>
      <c r="O144" s="214">
        <f t="shared" si="36"/>
        <v>163</v>
      </c>
    </row>
    <row r="145" spans="1:15" ht="15.75" customHeight="1" x14ac:dyDescent="0.25">
      <c r="B145" s="193" t="s">
        <v>65</v>
      </c>
      <c r="C145" s="211">
        <f t="shared" si="32"/>
        <v>330</v>
      </c>
      <c r="D145" s="212">
        <f t="shared" ref="D145:O145" si="37">+D16</f>
        <v>0</v>
      </c>
      <c r="E145" s="213">
        <f t="shared" si="37"/>
        <v>110</v>
      </c>
      <c r="F145" s="213">
        <f t="shared" si="37"/>
        <v>98</v>
      </c>
      <c r="G145" s="213">
        <f t="shared" si="37"/>
        <v>70</v>
      </c>
      <c r="H145" s="213">
        <f t="shared" si="37"/>
        <v>40</v>
      </c>
      <c r="I145" s="215">
        <f t="shared" si="37"/>
        <v>12</v>
      </c>
      <c r="J145" s="213">
        <f t="shared" si="37"/>
        <v>0</v>
      </c>
      <c r="K145" s="213">
        <f t="shared" si="37"/>
        <v>0</v>
      </c>
      <c r="L145" s="213">
        <f t="shared" si="37"/>
        <v>0</v>
      </c>
      <c r="M145" s="215">
        <f t="shared" si="37"/>
        <v>0</v>
      </c>
      <c r="N145" s="213">
        <f t="shared" si="37"/>
        <v>0</v>
      </c>
      <c r="O145" s="218">
        <f t="shared" si="37"/>
        <v>0</v>
      </c>
    </row>
    <row r="146" spans="1:15" ht="15.75" customHeight="1" thickBot="1" x14ac:dyDescent="0.3">
      <c r="B146" s="219" t="s">
        <v>44</v>
      </c>
      <c r="C146" s="220">
        <f t="shared" ca="1" si="32"/>
        <v>21425</v>
      </c>
      <c r="D146" s="221">
        <f ca="1">SUMIF($B154:D$185,$B$146,D154:D185)</f>
        <v>482</v>
      </c>
      <c r="E146" s="222">
        <f ca="1">SUMIF($B154:E$185,$B$146,E154:E185)</f>
        <v>719</v>
      </c>
      <c r="F146" s="222">
        <f ca="1">SUMIF($B154:F$185,$B$146,F154:F185)</f>
        <v>865</v>
      </c>
      <c r="G146" s="222">
        <f ca="1">SUMIF($B154:G$185,$B$146,G154:G185)</f>
        <v>1088</v>
      </c>
      <c r="H146" s="222">
        <f ca="1">SUMIF($B154:H$185,$B$146,H154:H185)</f>
        <v>883</v>
      </c>
      <c r="I146" s="222">
        <f ca="1">SUMIF($B154:I$185,$B$146,I154:I185)</f>
        <v>1031</v>
      </c>
      <c r="J146" s="222">
        <f ca="1">SUMIF($B154:J$185,$B$146,J154:J185)</f>
        <v>1091</v>
      </c>
      <c r="K146" s="222">
        <f ca="1">SUMIF($B154:K$185,$B$146,K154:K185)</f>
        <v>1030</v>
      </c>
      <c r="L146" s="222">
        <f ca="1">SUMIF($B154:L$185,$B$146,L154:L185)</f>
        <v>1095</v>
      </c>
      <c r="M146" s="224">
        <f ca="1">SUMIF($B154:M$185,$B$146,M154:M185)</f>
        <v>877</v>
      </c>
      <c r="N146" s="222">
        <f ca="1">SUMIF($B154:N$185,$B$146,N154:N185)</f>
        <v>1027</v>
      </c>
      <c r="O146" s="223">
        <f ca="1">SUMIF($B154:O$185,$B$146,O154:O185)</f>
        <v>11237</v>
      </c>
    </row>
    <row r="147" spans="1:15" ht="15.75" customHeight="1" thickBot="1" x14ac:dyDescent="0.3">
      <c r="B147" s="14" t="s">
        <v>45</v>
      </c>
      <c r="C147" s="225">
        <f t="shared" ref="C147:O147" ca="1" si="38">SUM(C148:C152)</f>
        <v>12383</v>
      </c>
      <c r="D147" s="226">
        <f t="shared" ca="1" si="38"/>
        <v>903</v>
      </c>
      <c r="E147" s="227">
        <f t="shared" ca="1" si="38"/>
        <v>1259</v>
      </c>
      <c r="F147" s="227">
        <f t="shared" ca="1" si="38"/>
        <v>1028</v>
      </c>
      <c r="G147" s="227">
        <f t="shared" ca="1" si="38"/>
        <v>1044</v>
      </c>
      <c r="H147" s="227">
        <f t="shared" ca="1" si="38"/>
        <v>1029</v>
      </c>
      <c r="I147" s="227">
        <f t="shared" ca="1" si="38"/>
        <v>906</v>
      </c>
      <c r="J147" s="227">
        <f t="shared" ca="1" si="38"/>
        <v>1022</v>
      </c>
      <c r="K147" s="227">
        <f t="shared" ca="1" si="38"/>
        <v>1118</v>
      </c>
      <c r="L147" s="227">
        <f t="shared" ca="1" si="38"/>
        <v>1028</v>
      </c>
      <c r="M147" s="229">
        <f t="shared" ca="1" si="38"/>
        <v>1101</v>
      </c>
      <c r="N147" s="227">
        <f t="shared" ca="1" si="38"/>
        <v>1104</v>
      </c>
      <c r="O147" s="228">
        <f t="shared" ca="1" si="38"/>
        <v>841</v>
      </c>
    </row>
    <row r="148" spans="1:15" ht="15.75" customHeight="1" x14ac:dyDescent="0.25">
      <c r="B148" s="230" t="s">
        <v>47</v>
      </c>
      <c r="C148" s="231">
        <f ca="1">SUM(D148:F148,G148:I148,J148:L148,M148:O148)</f>
        <v>2489</v>
      </c>
      <c r="D148" s="232">
        <f ca="1">SUMIF($B17:D$66,$B$148,D17:D66)</f>
        <v>764</v>
      </c>
      <c r="E148" s="233">
        <f ca="1">SUMIF($B17:E$66,$B$148,E17:E66)</f>
        <v>342</v>
      </c>
      <c r="F148" s="233">
        <f ca="1">SUMIF($B17:F$66,$B$148,F17:F66)</f>
        <v>125</v>
      </c>
      <c r="G148" s="233">
        <f ca="1">SUMIF($B17:G$66,$B$148,G17:G66)</f>
        <v>126</v>
      </c>
      <c r="H148" s="233">
        <f ca="1">SUMIF($B17:H$66,$B$148,H17:H66)</f>
        <v>205</v>
      </c>
      <c r="I148" s="233">
        <f ca="1">SUMIF($B17:I$66,$B$148,I17:I66)</f>
        <v>76</v>
      </c>
      <c r="J148" s="233">
        <f ca="1">SUMIF($B17:J$66,$B$148,J17:J66)</f>
        <v>151</v>
      </c>
      <c r="K148" s="233">
        <f ca="1">SUMIF($B17:K$66,$B$148,K17:K66)</f>
        <v>138</v>
      </c>
      <c r="L148" s="233">
        <f ca="1">SUMIF($B17:L$66,$B$148,L17:L66)</f>
        <v>144</v>
      </c>
      <c r="M148" s="235">
        <f ca="1">SUMIF($B17:M$66,$B$148,M17:M66)</f>
        <v>143</v>
      </c>
      <c r="N148" s="233">
        <f ca="1">SUMIF($B17:N$66,$B$148,N17:N66)</f>
        <v>143</v>
      </c>
      <c r="O148" s="234">
        <f ca="1">SUMIF($B17:O$66,$B$148,O17:O66)</f>
        <v>132</v>
      </c>
    </row>
    <row r="149" spans="1:15" ht="15.75" customHeight="1" thickBot="1" x14ac:dyDescent="0.3">
      <c r="B149" s="236" t="s">
        <v>46</v>
      </c>
      <c r="C149" s="237">
        <f ca="1">SUM(D149:F149,G149:I149,J149:L149,M149:O149)</f>
        <v>9894</v>
      </c>
      <c r="D149" s="238">
        <f ca="1">SUMIF($B22:D$55,$B$149,D22:D55)</f>
        <v>139</v>
      </c>
      <c r="E149" s="239">
        <f ca="1">SUMIF($B22:E$55,$B$149,E22:E55)</f>
        <v>917</v>
      </c>
      <c r="F149" s="239">
        <f ca="1">SUMIF($B22:F$55,$B$149,F22:F55)</f>
        <v>903</v>
      </c>
      <c r="G149" s="239">
        <f ca="1">SUMIF($B22:G$55,$B$149,G22:G55)</f>
        <v>918</v>
      </c>
      <c r="H149" s="239">
        <f ca="1">SUMIF($B22:H$55,$B$149,H22:H55)</f>
        <v>824</v>
      </c>
      <c r="I149" s="239">
        <f ca="1">SUMIF($B22:I$55,$B$149,I22:I55)</f>
        <v>830</v>
      </c>
      <c r="J149" s="239">
        <f ca="1">SUMIF($B22:J$55,$B$149,J22:J55)</f>
        <v>871</v>
      </c>
      <c r="K149" s="239">
        <f ca="1">SUMIF($B22:K$55,$B$149,K22:K55)</f>
        <v>980</v>
      </c>
      <c r="L149" s="239">
        <f ca="1">SUMIF($B22:L$55,$B$149,L22:L55)</f>
        <v>884</v>
      </c>
      <c r="M149" s="241">
        <f ca="1">SUMIF($B22:M$55,$B$149,M22:M55)</f>
        <v>958</v>
      </c>
      <c r="N149" s="239">
        <f ca="1">SUMIF($B22:N$55,$B$149,N22:N55)</f>
        <v>961</v>
      </c>
      <c r="O149" s="240">
        <f ca="1">SUMIF($B22:O$55,$B$149,O22:O55)</f>
        <v>709</v>
      </c>
    </row>
    <row r="150" spans="1:15" ht="15.75" hidden="1" customHeight="1" x14ac:dyDescent="0.25">
      <c r="B150" s="113" t="s">
        <v>48</v>
      </c>
      <c r="C150" s="242">
        <f ca="1">SUM(D150:F150,G150:I150,J150:L150,M150:O150)</f>
        <v>0</v>
      </c>
      <c r="D150" s="243">
        <f ca="1">SUMIF($B22:D$55,$B$150,D22:D55)</f>
        <v>0</v>
      </c>
      <c r="E150" s="244">
        <f ca="1">SUMIF($B22:E$55,$B$150,E22:E55)</f>
        <v>0</v>
      </c>
      <c r="F150" s="244">
        <f ca="1">SUMIF($B22:F$55,$B$150,F22:F55)</f>
        <v>0</v>
      </c>
      <c r="G150" s="244">
        <f ca="1">SUMIF($B22:G$55,$B$150,G22:G55)</f>
        <v>0</v>
      </c>
      <c r="H150" s="244">
        <f ca="1">SUMIF($B22:H$55,$B$150,H22:H55)</f>
        <v>0</v>
      </c>
      <c r="I150" s="244">
        <f ca="1">SUMIF($B22:I$55,$B$150,I22:I55)</f>
        <v>0</v>
      </c>
      <c r="J150" s="244">
        <f ca="1">SUMIF($B22:J$55,$B$150,J22:J55)</f>
        <v>0</v>
      </c>
      <c r="K150" s="244">
        <f ca="1">SUMIF($B22:K$55,$B$150,K22:K55)</f>
        <v>0</v>
      </c>
      <c r="L150" s="244">
        <f ca="1">SUMIF($B22:L$55,$B$150,L22:L55)</f>
        <v>0</v>
      </c>
      <c r="M150" s="244">
        <f ca="1">SUMIF($B22:M$55,$B$150,M22:M55)</f>
        <v>0</v>
      </c>
      <c r="N150" s="244">
        <f ca="1">SUMIF($B22:N$55,$B$150,N22:N55)</f>
        <v>0</v>
      </c>
      <c r="O150" s="245">
        <f ca="1">SUMIF($B22:O$55,$B$150,O22:O55)</f>
        <v>0</v>
      </c>
    </row>
    <row r="151" spans="1:15" ht="15.75" hidden="1" customHeight="1" x14ac:dyDescent="0.25">
      <c r="B151" s="113" t="s">
        <v>49</v>
      </c>
      <c r="C151" s="246">
        <f ca="1">SUM(D151:F151,G151:I151,J151:L151,M151:O151)</f>
        <v>0</v>
      </c>
      <c r="D151" s="247">
        <f ca="1">SUMIF($B22:D$55,$B$151,D22:D55)</f>
        <v>0</v>
      </c>
      <c r="E151" s="248">
        <f ca="1">SUMIF($B22:E$55,$B$151,E22:E55)</f>
        <v>0</v>
      </c>
      <c r="F151" s="248">
        <f ca="1">SUMIF($B22:F$55,$B$151,F22:F55)</f>
        <v>0</v>
      </c>
      <c r="G151" s="248">
        <f ca="1">SUMIF($B22:G$55,$B$151,G22:G55)</f>
        <v>0</v>
      </c>
      <c r="H151" s="248">
        <f ca="1">SUMIF($B22:H$55,$B$151,H22:H55)</f>
        <v>0</v>
      </c>
      <c r="I151" s="248">
        <f ca="1">SUMIF($B22:I$55,$B$151,I22:I55)</f>
        <v>0</v>
      </c>
      <c r="J151" s="248">
        <f ca="1">SUMIF($B22:J$55,$B$151,J22:J55)</f>
        <v>0</v>
      </c>
      <c r="K151" s="248">
        <f ca="1">SUMIF($B22:K$55,$B$151,K22:K55)</f>
        <v>0</v>
      </c>
      <c r="L151" s="248">
        <f ca="1">SUMIF($B22:L$55,$B$151,L22:L55)</f>
        <v>0</v>
      </c>
      <c r="M151" s="248">
        <f ca="1">SUMIF($B22:M$55,$B$151,M22:M55)</f>
        <v>0</v>
      </c>
      <c r="N151" s="248">
        <f ca="1">SUMIF($B22:N$55,$B$151,N22:N55)</f>
        <v>0</v>
      </c>
      <c r="O151" s="249">
        <f ca="1">SUMIF($B22:O$55,$B$151,O22:O55)</f>
        <v>0</v>
      </c>
    </row>
    <row r="152" spans="1:15" ht="15.75" hidden="1" customHeight="1" thickBot="1" x14ac:dyDescent="0.3">
      <c r="B152" s="117" t="s">
        <v>50</v>
      </c>
      <c r="C152" s="250">
        <f ca="1">SUM(D152:F152,G152:I152,J152:L152,M152:O152)</f>
        <v>0</v>
      </c>
      <c r="D152" s="251">
        <f ca="1">SUMIF($B22:D$55,$B$152,D22:D55)</f>
        <v>0</v>
      </c>
      <c r="E152" s="252">
        <f ca="1">SUMIF($B22:E$55,$B$152,E22:E55)</f>
        <v>0</v>
      </c>
      <c r="F152" s="252">
        <f ca="1">SUMIF($B22:F$55,$B$152,F22:F55)</f>
        <v>0</v>
      </c>
      <c r="G152" s="252">
        <f ca="1">SUMIF($B22:G$55,$B$152,G22:G55)</f>
        <v>0</v>
      </c>
      <c r="H152" s="252">
        <f ca="1">SUMIF($B22:H$55,$B$152,H22:H55)</f>
        <v>0</v>
      </c>
      <c r="I152" s="252">
        <f ca="1">SUMIF($B22:I$55,$B$152,I22:I55)</f>
        <v>0</v>
      </c>
      <c r="J152" s="252">
        <f ca="1">SUMIF($B22:J$55,$B$152,J22:J55)</f>
        <v>0</v>
      </c>
      <c r="K152" s="252">
        <f ca="1">SUMIF($B22:K$55,$B$152,K22:K55)</f>
        <v>0</v>
      </c>
      <c r="L152" s="252">
        <f ca="1">SUMIF($B22:L$55,$B$152,L22:L55)</f>
        <v>0</v>
      </c>
      <c r="M152" s="252">
        <f ca="1">SUMIF($B22:M$55,$B$152,M22:M55)</f>
        <v>0</v>
      </c>
      <c r="N152" s="252">
        <f ca="1">SUMIF($B22:N$55,$B$152,N22:N55)</f>
        <v>0</v>
      </c>
      <c r="O152" s="253">
        <f ca="1">SUMIF($B22:O$55,$B$152,O22:O55)</f>
        <v>0</v>
      </c>
    </row>
    <row r="153" spans="1:15" ht="15.75" customHeight="1" thickBot="1" x14ac:dyDescent="0.3">
      <c r="B153" s="160"/>
    </row>
    <row r="154" spans="1:15" ht="15.75" customHeight="1" thickBot="1" x14ac:dyDescent="0.3">
      <c r="A154" s="254"/>
      <c r="B154" s="14" t="s">
        <v>17</v>
      </c>
      <c r="C154" s="201" t="s">
        <v>1</v>
      </c>
      <c r="D154" s="15" t="s">
        <v>2</v>
      </c>
      <c r="E154" s="202" t="s">
        <v>3</v>
      </c>
      <c r="F154" s="202" t="s">
        <v>4</v>
      </c>
      <c r="G154" s="203" t="s">
        <v>5</v>
      </c>
      <c r="H154" s="202" t="s">
        <v>6</v>
      </c>
      <c r="I154" s="202" t="s">
        <v>7</v>
      </c>
      <c r="J154" s="202" t="s">
        <v>8</v>
      </c>
      <c r="K154" s="202" t="s">
        <v>9</v>
      </c>
      <c r="L154" s="202" t="s">
        <v>10</v>
      </c>
      <c r="M154" s="379" t="s">
        <v>11</v>
      </c>
      <c r="N154" s="202" t="s">
        <v>12</v>
      </c>
      <c r="O154" s="204" t="s">
        <v>13</v>
      </c>
    </row>
    <row r="155" spans="1:15" ht="15.75" customHeight="1" thickBot="1" x14ac:dyDescent="0.3">
      <c r="A155" s="254"/>
      <c r="B155" s="14" t="s">
        <v>63</v>
      </c>
      <c r="C155" s="205">
        <f t="shared" ref="C155:O155" ca="1" si="39">SUM(C156:C160)</f>
        <v>957097</v>
      </c>
      <c r="D155" s="205">
        <f t="shared" ca="1" si="39"/>
        <v>79859</v>
      </c>
      <c r="E155" s="205">
        <f t="shared" ca="1" si="39"/>
        <v>65502</v>
      </c>
      <c r="F155" s="205">
        <f t="shared" ca="1" si="39"/>
        <v>69790</v>
      </c>
      <c r="G155" s="205">
        <f t="shared" ca="1" si="39"/>
        <v>90082</v>
      </c>
      <c r="H155" s="205">
        <f t="shared" ca="1" si="39"/>
        <v>90352</v>
      </c>
      <c r="I155" s="226">
        <f t="shared" ca="1" si="39"/>
        <v>75673</v>
      </c>
      <c r="J155" s="227">
        <f t="shared" ca="1" si="39"/>
        <v>73452</v>
      </c>
      <c r="K155" s="227">
        <f t="shared" ca="1" si="39"/>
        <v>77615</v>
      </c>
      <c r="L155" s="227">
        <f t="shared" ca="1" si="39"/>
        <v>89277</v>
      </c>
      <c r="M155" s="255">
        <f t="shared" ca="1" si="39"/>
        <v>84719</v>
      </c>
      <c r="N155" s="205">
        <f t="shared" ca="1" si="39"/>
        <v>83667</v>
      </c>
      <c r="O155" s="205">
        <f t="shared" ca="1" si="39"/>
        <v>77109</v>
      </c>
    </row>
    <row r="156" spans="1:15" ht="15.75" customHeight="1" x14ac:dyDescent="0.25">
      <c r="B156" s="156" t="s">
        <v>29</v>
      </c>
      <c r="C156" s="256">
        <f t="shared" ref="C156:C161" ca="1" si="40">SUM(D156:F156,G156:I156,J156:L156,M156:O156)</f>
        <v>577620</v>
      </c>
      <c r="D156" s="257">
        <f ca="1">SUMIF($B22:D$66,$B$156,D22:D66)</f>
        <v>46579</v>
      </c>
      <c r="E156" s="45">
        <f ca="1">SUMIF($B22:E$66,$B$156,E22:E66)</f>
        <v>39129</v>
      </c>
      <c r="F156" s="45">
        <f ca="1">SUMIF($B22:F$66,$B$156,F22:F66)</f>
        <v>40157</v>
      </c>
      <c r="G156" s="45">
        <f ca="1">SUMIF($B22:G$66,$B$156,G22:G66)</f>
        <v>55877</v>
      </c>
      <c r="H156" s="45">
        <f ca="1">SUMIF($B22:H$66,$B$156,H22:H66)</f>
        <v>56393</v>
      </c>
      <c r="I156" s="45">
        <f ca="1">SUMIF($B22:I$66,$B$156,I22:I66)</f>
        <v>43595</v>
      </c>
      <c r="J156" s="45">
        <f ca="1">SUMIF($B22:J$66,$B$156,J22:J66)</f>
        <v>42731</v>
      </c>
      <c r="K156" s="45">
        <f ca="1">SUMIF($B22:K$66,$B$156,K22:K66)</f>
        <v>45978</v>
      </c>
      <c r="L156" s="45">
        <f ca="1">SUMIF($B22:L$66,$B$156,L22:L66)</f>
        <v>54396</v>
      </c>
      <c r="M156" s="259">
        <f ca="1">SUMIF($B22:M$66,$B$156,M22:M66)</f>
        <v>51717</v>
      </c>
      <c r="N156" s="45">
        <f ca="1">SUMIF($B22:N$66,$B$156,N22:N66)</f>
        <v>51864</v>
      </c>
      <c r="O156" s="258">
        <f ca="1">SUMIF($B22:O$66,$B$156,O22:O66)</f>
        <v>49204</v>
      </c>
    </row>
    <row r="157" spans="1:15" ht="15.75" customHeight="1" x14ac:dyDescent="0.25">
      <c r="B157" s="91" t="s">
        <v>30</v>
      </c>
      <c r="C157" s="260">
        <f t="shared" ca="1" si="40"/>
        <v>76172</v>
      </c>
      <c r="D157" s="247">
        <f ca="1">SUMIF($B22:D$66,$B$157,D22:D66)</f>
        <v>7855</v>
      </c>
      <c r="E157" s="248">
        <f ca="1">SUMIF($B22:E$66,$B$157,E22:E66)</f>
        <v>6702</v>
      </c>
      <c r="F157" s="248">
        <f ca="1">SUMIF($B22:F$66,$B$157,F22:F66)</f>
        <v>5764</v>
      </c>
      <c r="G157" s="248">
        <f ca="1">SUMIF($B22:G$66,$B$157,G22:G66)</f>
        <v>6221</v>
      </c>
      <c r="H157" s="248">
        <f ca="1">SUMIF($B22:H$66,$B$157,H22:H66)</f>
        <v>6947</v>
      </c>
      <c r="I157" s="248">
        <f ca="1">SUMIF($B22:I$66,$B$157,I22:I66)</f>
        <v>6266</v>
      </c>
      <c r="J157" s="248">
        <f ca="1">SUMIF($B22:J$66,$B$157,J22:J66)</f>
        <v>5013</v>
      </c>
      <c r="K157" s="248">
        <f ca="1">SUMIF($B22:K$66,$B$157,K22:K66)</f>
        <v>4668</v>
      </c>
      <c r="L157" s="248">
        <f ca="1">SUMIF($B22:L$66,$B$157,L22:L66)</f>
        <v>7839</v>
      </c>
      <c r="M157" s="261">
        <f ca="1">SUMIF($B22:M$66,$B$157,M22:M66)</f>
        <v>7775</v>
      </c>
      <c r="N157" s="248">
        <f ca="1">SUMIF($B22:N$66,$B$157,N22:N66)</f>
        <v>5722</v>
      </c>
      <c r="O157" s="249">
        <f ca="1">SUMIF($B22:O$66,$B$157,O22:O66)</f>
        <v>5400</v>
      </c>
    </row>
    <row r="158" spans="1:15" ht="15.75" customHeight="1" x14ac:dyDescent="0.25">
      <c r="B158" s="91" t="s">
        <v>31</v>
      </c>
      <c r="C158" s="260">
        <f t="shared" ca="1" si="40"/>
        <v>3606</v>
      </c>
      <c r="D158" s="247">
        <f ca="1">SUMIF($B22:D$66,$B$158,D22:D66)</f>
        <v>0</v>
      </c>
      <c r="E158" s="248">
        <f ca="1">SUMIF($B22:E$66,$B$158,E22:E66)</f>
        <v>0</v>
      </c>
      <c r="F158" s="248">
        <f ca="1">SUMIF($B22:F$66,$B$158,F22:F66)</f>
        <v>0</v>
      </c>
      <c r="G158" s="248">
        <f ca="1">SUMIF($B22:G$66,$B$158,G22:G66)</f>
        <v>0</v>
      </c>
      <c r="H158" s="248">
        <f ca="1">SUMIF($B22:H$66,$B$158,H22:H66)</f>
        <v>0</v>
      </c>
      <c r="I158" s="248">
        <f ca="1">SUMIF($B22:I$66,$B$158,I22:I66)</f>
        <v>30</v>
      </c>
      <c r="J158" s="248">
        <f ca="1">SUMIF($B22:J$66,$B$158,J22:J66)</f>
        <v>463</v>
      </c>
      <c r="K158" s="248">
        <f ca="1">SUMIF($B22:K$66,$B$158,K22:K66)</f>
        <v>560</v>
      </c>
      <c r="L158" s="248">
        <f ca="1">SUMIF($B22:L$66,$B$158,L22:L66)</f>
        <v>660</v>
      </c>
      <c r="M158" s="261">
        <f ca="1">SUMIF($B22:M$66,$B$158,M22:M66)</f>
        <v>473</v>
      </c>
      <c r="N158" s="248">
        <f ca="1">SUMIF($B22:N$66,$B$158,N22:N66)</f>
        <v>668</v>
      </c>
      <c r="O158" s="249">
        <f ca="1">SUMIF($B22:O$66,$B$158,O22:O66)</f>
        <v>752</v>
      </c>
    </row>
    <row r="159" spans="1:15" ht="15.75" customHeight="1" x14ac:dyDescent="0.25">
      <c r="B159" s="91" t="s">
        <v>32</v>
      </c>
      <c r="C159" s="260">
        <f t="shared" ca="1" si="40"/>
        <v>236540</v>
      </c>
      <c r="D159" s="247">
        <f ca="1">SUMIF($B22:D$66,$B$159,D22:D66)</f>
        <v>20543</v>
      </c>
      <c r="E159" s="248">
        <f ca="1">SUMIF($B22:E$66,$B$159,E22:E66)</f>
        <v>15174</v>
      </c>
      <c r="F159" s="248">
        <f ca="1">SUMIF($B22:F$66,$B$159,F22:F66)</f>
        <v>18747</v>
      </c>
      <c r="G159" s="248">
        <f ca="1">SUMIF($B22:G$66,$B$159,G22:G66)</f>
        <v>22978</v>
      </c>
      <c r="H159" s="248">
        <f ca="1">SUMIF($B22:H$66,$B$159,H22:H66)</f>
        <v>21454</v>
      </c>
      <c r="I159" s="248">
        <f ca="1">SUMIF($B22:I$66,$B$159,I22:I66)</f>
        <v>20318</v>
      </c>
      <c r="J159" s="248">
        <f ca="1">SUMIF($B22:J$66,$B$159,J22:J66)</f>
        <v>17594</v>
      </c>
      <c r="K159" s="248">
        <f ca="1">SUMIF($B22:K$66,$B$159,K22:K66)</f>
        <v>21605</v>
      </c>
      <c r="L159" s="248">
        <f ca="1">SUMIF($B22:L$66,$B$159,L22:L66)</f>
        <v>21558</v>
      </c>
      <c r="M159" s="261">
        <f ca="1">SUMIF($B22:M$66,$B$159,M22:M66)</f>
        <v>20015</v>
      </c>
      <c r="N159" s="248">
        <f ca="1">SUMIF($B22:N$66,$B$159,N22:N66)</f>
        <v>20157</v>
      </c>
      <c r="O159" s="249">
        <f ca="1">SUMIF($B22:O$66,$B$159,O22:O66)</f>
        <v>16397</v>
      </c>
    </row>
    <row r="160" spans="1:15" ht="15.75" customHeight="1" x14ac:dyDescent="0.25">
      <c r="B160" s="91" t="s">
        <v>33</v>
      </c>
      <c r="C160" s="260">
        <f t="shared" ca="1" si="40"/>
        <v>63159</v>
      </c>
      <c r="D160" s="247">
        <f ca="1">SUMIF($B22:D$66,$B$160,D22:D66)</f>
        <v>4882</v>
      </c>
      <c r="E160" s="248">
        <f ca="1">SUMIF($B22:E$66,$B$160,E22:E66)</f>
        <v>4497</v>
      </c>
      <c r="F160" s="248">
        <f ca="1">SUMIF($B22:F$66,$B$160,F22:F66)</f>
        <v>5122</v>
      </c>
      <c r="G160" s="248">
        <f ca="1">SUMIF($B22:G$66,$B$160,G22:G66)</f>
        <v>5006</v>
      </c>
      <c r="H160" s="248">
        <f ca="1">SUMIF($B22:H$66,$B$160,H22:H66)</f>
        <v>5558</v>
      </c>
      <c r="I160" s="248">
        <f ca="1">SUMIF($B22:I$66,$B$160,I22:I66)</f>
        <v>5464</v>
      </c>
      <c r="J160" s="248">
        <f ca="1">SUMIF($B22:J$66,$B$160,J22:J66)</f>
        <v>7651</v>
      </c>
      <c r="K160" s="248">
        <f ca="1">SUMIF($B22:K$66,$B$160,K22:K66)</f>
        <v>4804</v>
      </c>
      <c r="L160" s="248">
        <f ca="1">SUMIF($B22:L$66,$B$160,L22:L66)</f>
        <v>4824</v>
      </c>
      <c r="M160" s="261">
        <f ca="1">SUMIF($B22:M$66,$B$160,M22:M66)</f>
        <v>4739</v>
      </c>
      <c r="N160" s="248">
        <f ca="1">SUMIF($B22:N$66,$B$160,N22:N66)</f>
        <v>5256</v>
      </c>
      <c r="O160" s="249">
        <f ca="1">SUMIF($B22:O$66,$B$160,O22:O66)</f>
        <v>5356</v>
      </c>
    </row>
    <row r="161" spans="1:15" ht="15.75" customHeight="1" thickBot="1" x14ac:dyDescent="0.3">
      <c r="B161" s="262" t="s">
        <v>44</v>
      </c>
      <c r="C161" s="263">
        <f t="shared" ca="1" si="40"/>
        <v>21425</v>
      </c>
      <c r="D161" s="264">
        <f ca="1">SUMIF($B22:D$66,$B$161,D22:D66)</f>
        <v>482</v>
      </c>
      <c r="E161" s="265">
        <f ca="1">SUMIF($B22:E$66,$B$161,E22:E66)</f>
        <v>719</v>
      </c>
      <c r="F161" s="265">
        <f ca="1">SUMIF($B22:F$66,$B$161,F22:F66)</f>
        <v>865</v>
      </c>
      <c r="G161" s="265">
        <f ca="1">SUMIF($B22:G$66,$B$161,G22:G66)</f>
        <v>1088</v>
      </c>
      <c r="H161" s="265">
        <f ca="1">SUMIF($B22:H$66,$B$161,H22:H66)</f>
        <v>883</v>
      </c>
      <c r="I161" s="265">
        <f ca="1">SUMIF($B22:I$66,$B$161,I22:I66)</f>
        <v>1031</v>
      </c>
      <c r="J161" s="265">
        <f ca="1">SUMIF($B22:J$66,$B$161,J22:J66)</f>
        <v>1091</v>
      </c>
      <c r="K161" s="265">
        <f ca="1">SUMIF($B22:K$66,$B$161,K22:K66)</f>
        <v>1030</v>
      </c>
      <c r="L161" s="265">
        <f ca="1">SUMIF($B22:L$66,$B$161,L22:L66)</f>
        <v>1095</v>
      </c>
      <c r="M161" s="267">
        <f ca="1">SUMIF($B22:M$66,$B$161,M22:M66)</f>
        <v>877</v>
      </c>
      <c r="N161" s="265">
        <f ca="1">SUMIF($B22:N$66,$B$161,N22:N66)</f>
        <v>1027</v>
      </c>
      <c r="O161" s="266">
        <f ca="1">SUMIF($B22:O$66,$B$161,O22:O66)</f>
        <v>11237</v>
      </c>
    </row>
    <row r="162" spans="1:15" ht="15.75" customHeight="1" thickBot="1" x14ac:dyDescent="0.3">
      <c r="A162" s="268"/>
      <c r="B162" s="14" t="s">
        <v>45</v>
      </c>
      <c r="C162" s="205">
        <f t="shared" ref="C162:O162" ca="1" si="41">SUM(C163:C167)</f>
        <v>12383</v>
      </c>
      <c r="D162" s="269">
        <f t="shared" ca="1" si="41"/>
        <v>903</v>
      </c>
      <c r="E162" s="270">
        <f t="shared" ca="1" si="41"/>
        <v>1259</v>
      </c>
      <c r="F162" s="270">
        <f t="shared" ca="1" si="41"/>
        <v>1028</v>
      </c>
      <c r="G162" s="271">
        <f t="shared" ca="1" si="41"/>
        <v>1044</v>
      </c>
      <c r="H162" s="270">
        <f t="shared" ca="1" si="41"/>
        <v>1029</v>
      </c>
      <c r="I162" s="270">
        <f t="shared" ca="1" si="41"/>
        <v>906</v>
      </c>
      <c r="J162" s="270">
        <f t="shared" ca="1" si="41"/>
        <v>1022</v>
      </c>
      <c r="K162" s="270">
        <f t="shared" ca="1" si="41"/>
        <v>1118</v>
      </c>
      <c r="L162" s="270">
        <f t="shared" ca="1" si="41"/>
        <v>1028</v>
      </c>
      <c r="M162" s="380">
        <f t="shared" ca="1" si="41"/>
        <v>1101</v>
      </c>
      <c r="N162" s="270">
        <f t="shared" ca="1" si="41"/>
        <v>1104</v>
      </c>
      <c r="O162" s="272">
        <f t="shared" ca="1" si="41"/>
        <v>841</v>
      </c>
    </row>
    <row r="163" spans="1:15" ht="15.75" customHeight="1" x14ac:dyDescent="0.25">
      <c r="B163" s="113" t="s">
        <v>47</v>
      </c>
      <c r="C163" s="273">
        <f ca="1">SUM(D163:F163,G163:I163,J163:L163,M163:O163)</f>
        <v>2489</v>
      </c>
      <c r="D163" s="257">
        <f ca="1">SUMIF($B22:D$66,$B$163,D22:D66)</f>
        <v>764</v>
      </c>
      <c r="E163" s="45">
        <f ca="1">SUMIF($B22:E$66,$B$163,E22:E66)</f>
        <v>342</v>
      </c>
      <c r="F163" s="45">
        <f ca="1">SUMIF($B22:F$66,$B$163,F22:F66)</f>
        <v>125</v>
      </c>
      <c r="G163" s="45">
        <f ca="1">SUMIF($B22:G$66,$B$163,G22:G66)</f>
        <v>126</v>
      </c>
      <c r="H163" s="45">
        <f ca="1">SUMIF($B22:H$66,$B$163,H22:H66)</f>
        <v>205</v>
      </c>
      <c r="I163" s="45">
        <f ca="1">SUMIF($B22:I$66,$B$163,I22:I66)</f>
        <v>76</v>
      </c>
      <c r="J163" s="45">
        <f ca="1">SUMIF($B22:J$66,$B$163,J22:J66)</f>
        <v>151</v>
      </c>
      <c r="K163" s="45">
        <f ca="1">SUMIF($B22:K$66,$B$163,K22:K66)</f>
        <v>138</v>
      </c>
      <c r="L163" s="45">
        <f ca="1">SUMIF($B22:L$66,$B$163,L22:L66)</f>
        <v>144</v>
      </c>
      <c r="M163" s="259">
        <f ca="1">SUMIF($B22:M$66,$B$163,M22:M66)</f>
        <v>143</v>
      </c>
      <c r="N163" s="45">
        <f ca="1">SUMIF($B22:N$66,$B$163,N22:N66)</f>
        <v>143</v>
      </c>
      <c r="O163" s="258">
        <f ca="1">SUMIF($B22:O$66,$B$163,O22:O66)</f>
        <v>132</v>
      </c>
    </row>
    <row r="164" spans="1:15" ht="15.75" customHeight="1" x14ac:dyDescent="0.25">
      <c r="B164" s="113" t="s">
        <v>46</v>
      </c>
      <c r="C164" s="273">
        <f ca="1">SUM(D164:F164,G164:I164,J164:L164,M164:O164)</f>
        <v>9894</v>
      </c>
      <c r="D164" s="247">
        <f ca="1">SUMIF($B22:D$66,$B$164,D22:D66)</f>
        <v>139</v>
      </c>
      <c r="E164" s="248">
        <f ca="1">SUMIF($B22:E$66,$B$164,E22:E66)</f>
        <v>917</v>
      </c>
      <c r="F164" s="248">
        <f ca="1">SUMIF($B22:F$66,$B$164,F22:F66)</f>
        <v>903</v>
      </c>
      <c r="G164" s="248">
        <f ca="1">SUMIF($B22:G$66,$B$164,G22:G66)</f>
        <v>918</v>
      </c>
      <c r="H164" s="248">
        <f ca="1">SUMIF($B22:H$66,$B$164,H22:H66)</f>
        <v>824</v>
      </c>
      <c r="I164" s="248">
        <f ca="1">SUMIF($B22:I$66,$B$164,I22:I66)</f>
        <v>830</v>
      </c>
      <c r="J164" s="248">
        <f ca="1">SUMIF($B22:J$66,$B$164,J22:J66)</f>
        <v>871</v>
      </c>
      <c r="K164" s="248">
        <f ca="1">SUMIF($B22:K$66,$B$164,K22:K66)</f>
        <v>980</v>
      </c>
      <c r="L164" s="248">
        <f ca="1">SUMIF($B22:L$66,$B$164,L22:L66)</f>
        <v>884</v>
      </c>
      <c r="M164" s="261">
        <f ca="1">SUMIF($B22:M$66,$B$164,M22:M66)</f>
        <v>958</v>
      </c>
      <c r="N164" s="248">
        <f ca="1">SUMIF($B22:N$66,$B$164,N22:N66)</f>
        <v>961</v>
      </c>
      <c r="O164" s="249">
        <f ca="1">SUMIF($B22:O$66,$B$164,O22:O66)</f>
        <v>709</v>
      </c>
    </row>
    <row r="165" spans="1:15" ht="15.75" customHeight="1" x14ac:dyDescent="0.25">
      <c r="B165" s="113" t="s">
        <v>48</v>
      </c>
      <c r="C165" s="273">
        <f ca="1">SUM(D165:F165,G165:I165,J165:L165,M165:O165)</f>
        <v>0</v>
      </c>
      <c r="D165" s="247">
        <f ca="1">SUMIF($B22:D$66,$B$165,D22:D66)</f>
        <v>0</v>
      </c>
      <c r="E165" s="248">
        <f ca="1">SUMIF($B22:E$66,$B$165,E22:E66)</f>
        <v>0</v>
      </c>
      <c r="F165" s="248">
        <f ca="1">SUMIF($B22:F$66,$B$165,F22:F66)</f>
        <v>0</v>
      </c>
      <c r="G165" s="248">
        <f ca="1">SUMIF($B22:G$66,$B$165,G22:G66)</f>
        <v>0</v>
      </c>
      <c r="H165" s="248">
        <f ca="1">SUMIF($B22:H$66,$B$165,H22:H66)</f>
        <v>0</v>
      </c>
      <c r="I165" s="248">
        <f ca="1">SUMIF($B22:I$66,$B$165,I22:I66)</f>
        <v>0</v>
      </c>
      <c r="J165" s="248">
        <f ca="1">SUMIF($B22:J$66,$B$165,J22:J66)</f>
        <v>0</v>
      </c>
      <c r="K165" s="248">
        <f ca="1">SUMIF($B22:K$66,$B$165,K22:K66)</f>
        <v>0</v>
      </c>
      <c r="L165" s="248">
        <f ca="1">SUMIF($B22:L$66,$B$165,L22:L66)</f>
        <v>0</v>
      </c>
      <c r="M165" s="261">
        <f ca="1">SUMIF($B22:M$66,$B$165,M22:M66)</f>
        <v>0</v>
      </c>
      <c r="N165" s="248">
        <f ca="1">SUMIF($B22:N$66,$B$165,N22:N66)</f>
        <v>0</v>
      </c>
      <c r="O165" s="249">
        <f ca="1">SUMIF($B22:O$66,$B$165,O22:O66)</f>
        <v>0</v>
      </c>
    </row>
    <row r="166" spans="1:15" ht="15.75" customHeight="1" x14ac:dyDescent="0.25">
      <c r="B166" s="113" t="s">
        <v>49</v>
      </c>
      <c r="C166" s="274">
        <f ca="1">SUM(D166:F166,G166:I166,J166:L166,M166:O166)</f>
        <v>0</v>
      </c>
      <c r="D166" s="247">
        <f ca="1">SUMIF($B22:D$66,$B$166,D22:D66)</f>
        <v>0</v>
      </c>
      <c r="E166" s="248">
        <f ca="1">SUMIF($B22:E$66,$B$166,E22:E66)</f>
        <v>0</v>
      </c>
      <c r="F166" s="248">
        <f ca="1">SUMIF($B22:F$66,$B$166,F22:F66)</f>
        <v>0</v>
      </c>
      <c r="G166" s="248">
        <f ca="1">SUMIF($B22:G$66,$B$166,G22:G66)</f>
        <v>0</v>
      </c>
      <c r="H166" s="248">
        <f ca="1">SUMIF($B22:H$66,$B$166,H22:H66)</f>
        <v>0</v>
      </c>
      <c r="I166" s="248">
        <f ca="1">SUMIF($B22:I$66,$B$166,I22:I66)</f>
        <v>0</v>
      </c>
      <c r="J166" s="248">
        <f ca="1">SUMIF($B22:J$66,$B$166,J22:J66)</f>
        <v>0</v>
      </c>
      <c r="K166" s="248">
        <f ca="1">SUMIF($B22:K$66,$B$166,K22:K66)</f>
        <v>0</v>
      </c>
      <c r="L166" s="248">
        <f ca="1">SUMIF($B22:L$66,$B$166,L22:L66)</f>
        <v>0</v>
      </c>
      <c r="M166" s="261">
        <f ca="1">SUMIF($B22:M$66,$B$166,M22:M66)</f>
        <v>0</v>
      </c>
      <c r="N166" s="248">
        <f ca="1">SUMIF($B22:N$66,$B$166,N22:N66)</f>
        <v>0</v>
      </c>
      <c r="O166" s="249">
        <f ca="1">SUMIF($B22:O$66,$B$166,O22:O66)</f>
        <v>0</v>
      </c>
    </row>
    <row r="167" spans="1:15" ht="15.75" customHeight="1" thickBot="1" x14ac:dyDescent="0.3">
      <c r="B167" s="117" t="s">
        <v>50</v>
      </c>
      <c r="C167" s="275">
        <f ca="1">SUM(D167:F167,G167:I167,J167:L167,M167:O167)</f>
        <v>0</v>
      </c>
      <c r="D167" s="251">
        <f ca="1">SUMIF($B22:D$66,$B$167,D22:D66)</f>
        <v>0</v>
      </c>
      <c r="E167" s="252">
        <f ca="1">SUMIF($B22:E$66,$B$167,E22:E66)</f>
        <v>0</v>
      </c>
      <c r="F167" s="252">
        <f ca="1">SUMIF($B22:F$66,$B$167,F22:F66)</f>
        <v>0</v>
      </c>
      <c r="G167" s="252">
        <f ca="1">SUMIF($B22:G$66,$B$167,G22:G66)</f>
        <v>0</v>
      </c>
      <c r="H167" s="252">
        <f ca="1">SUMIF($B22:H$66,$B$167,H22:H66)</f>
        <v>0</v>
      </c>
      <c r="I167" s="252">
        <f ca="1">SUMIF($B22:I$66,$B$167,I22:I66)</f>
        <v>0</v>
      </c>
      <c r="J167" s="252">
        <f ca="1">SUMIF($B22:J$66,$B$167,J22:J66)</f>
        <v>0</v>
      </c>
      <c r="K167" s="252">
        <f ca="1">SUMIF($B22:K$66,$B$167,K22:K66)</f>
        <v>0</v>
      </c>
      <c r="L167" s="252">
        <f ca="1">SUMIF($B22:L$66,$B$167,L22:L66)</f>
        <v>0</v>
      </c>
      <c r="M167" s="276">
        <f ca="1">SUMIF($B22:M$66,$B$167,M22:M66)</f>
        <v>0</v>
      </c>
      <c r="N167" s="252">
        <f ca="1">SUMIF($B22:N$66,$B$167,N22:N66)</f>
        <v>0</v>
      </c>
      <c r="O167" s="253">
        <f ca="1">SUMIF($B22:O$66,$B$167,O22:O66)</f>
        <v>0</v>
      </c>
    </row>
    <row r="168" spans="1:15" x14ac:dyDescent="0.25">
      <c r="B168" s="160"/>
      <c r="C168" s="161"/>
      <c r="E168" s="161"/>
      <c r="G168" s="161"/>
      <c r="M168" s="161"/>
    </row>
    <row r="169" spans="1:15" ht="16.5" hidden="1" thickBot="1" x14ac:dyDescent="0.3">
      <c r="B169" s="14" t="s">
        <v>18</v>
      </c>
      <c r="C169" s="205">
        <f t="shared" ref="C169:O169" ca="1" si="42">C172+C180</f>
        <v>1270539</v>
      </c>
      <c r="D169" s="205">
        <f t="shared" ca="1" si="42"/>
        <v>113901</v>
      </c>
      <c r="E169" s="205">
        <f t="shared" ca="1" si="42"/>
        <v>141891</v>
      </c>
      <c r="F169" s="205">
        <f t="shared" ca="1" si="42"/>
        <v>140841</v>
      </c>
      <c r="G169" s="205">
        <f t="shared" ca="1" si="42"/>
        <v>145761</v>
      </c>
      <c r="H169" s="205">
        <f t="shared" ca="1" si="42"/>
        <v>91027</v>
      </c>
      <c r="I169" s="205">
        <f t="shared" ca="1" si="42"/>
        <v>67335</v>
      </c>
      <c r="J169" s="205">
        <f t="shared" ca="1" si="42"/>
        <v>66874</v>
      </c>
      <c r="K169" s="205">
        <f t="shared" ca="1" si="42"/>
        <v>106571</v>
      </c>
      <c r="L169" s="205">
        <f t="shared" ca="1" si="42"/>
        <v>112414</v>
      </c>
      <c r="M169" s="205">
        <f t="shared" ca="1" si="42"/>
        <v>90397</v>
      </c>
      <c r="N169" s="205">
        <f t="shared" ca="1" si="42"/>
        <v>94805</v>
      </c>
      <c r="O169" s="277">
        <f t="shared" ca="1" si="42"/>
        <v>98722</v>
      </c>
    </row>
    <row r="170" spans="1:15" ht="5.0999999999999996" customHeight="1" thickBot="1" x14ac:dyDescent="0.3">
      <c r="B170" s="160"/>
      <c r="C170" s="161"/>
      <c r="E170" s="161"/>
      <c r="M170" s="161"/>
      <c r="O170" s="278"/>
    </row>
    <row r="171" spans="1:15" ht="15.75" customHeight="1" x14ac:dyDescent="0.25">
      <c r="B171" s="397" t="s">
        <v>66</v>
      </c>
      <c r="C171" s="392" t="s">
        <v>1</v>
      </c>
      <c r="D171" s="279" t="s">
        <v>2</v>
      </c>
      <c r="E171" s="280" t="s">
        <v>3</v>
      </c>
      <c r="F171" s="280" t="s">
        <v>4</v>
      </c>
      <c r="G171" s="280" t="s">
        <v>5</v>
      </c>
      <c r="H171" s="280" t="s">
        <v>6</v>
      </c>
      <c r="I171" s="280" t="s">
        <v>7</v>
      </c>
      <c r="J171" s="280" t="s">
        <v>8</v>
      </c>
      <c r="K171" s="280" t="s">
        <v>9</v>
      </c>
      <c r="L171" s="280" t="s">
        <v>10</v>
      </c>
      <c r="M171" s="279" t="s">
        <v>11</v>
      </c>
      <c r="N171" s="280" t="s">
        <v>12</v>
      </c>
      <c r="O171" s="281" t="s">
        <v>13</v>
      </c>
    </row>
    <row r="172" spans="1:15" ht="15.75" customHeight="1" thickBot="1" x14ac:dyDescent="0.3">
      <c r="B172" s="20" t="s">
        <v>63</v>
      </c>
      <c r="C172" s="393">
        <f t="shared" ref="C172:O172" ca="1" si="43">SUM(C173:C177)</f>
        <v>1221868</v>
      </c>
      <c r="D172" s="282">
        <f t="shared" ca="1" si="43"/>
        <v>110928</v>
      </c>
      <c r="E172" s="283">
        <f t="shared" ca="1" si="43"/>
        <v>138623</v>
      </c>
      <c r="F172" s="283">
        <f t="shared" ca="1" si="43"/>
        <v>135518</v>
      </c>
      <c r="G172" s="283">
        <f t="shared" ca="1" si="43"/>
        <v>139275</v>
      </c>
      <c r="H172" s="283">
        <f t="shared" ca="1" si="43"/>
        <v>86150</v>
      </c>
      <c r="I172" s="283">
        <f t="shared" ca="1" si="43"/>
        <v>63752</v>
      </c>
      <c r="J172" s="283">
        <f t="shared" ca="1" si="43"/>
        <v>63317</v>
      </c>
      <c r="K172" s="283">
        <f t="shared" ca="1" si="43"/>
        <v>102519</v>
      </c>
      <c r="L172" s="283">
        <f t="shared" ca="1" si="43"/>
        <v>109010</v>
      </c>
      <c r="M172" s="282">
        <f t="shared" ca="1" si="43"/>
        <v>86644</v>
      </c>
      <c r="N172" s="283">
        <f t="shared" ca="1" si="43"/>
        <v>90834</v>
      </c>
      <c r="O172" s="284">
        <f t="shared" ca="1" si="43"/>
        <v>95298</v>
      </c>
    </row>
    <row r="173" spans="1:15" ht="15.75" customHeight="1" x14ac:dyDescent="0.25">
      <c r="B173" s="156" t="s">
        <v>29</v>
      </c>
      <c r="C173" s="394">
        <f ca="1">SUM(D173:F173,G173:I173,J173:L173,M173:O173)</f>
        <v>824699</v>
      </c>
      <c r="D173" s="243">
        <f ca="1">SUMIF($B69:D$124,$B$173,D69:D124)</f>
        <v>73513</v>
      </c>
      <c r="E173" s="244">
        <f ca="1">SUMIF($B69:E$124,$B$173,E69:E124)</f>
        <v>96216</v>
      </c>
      <c r="F173" s="244">
        <f ca="1">SUMIF($B69:F$124,$B$173,F69:F124)</f>
        <v>99275</v>
      </c>
      <c r="G173" s="244">
        <f ca="1">SUMIF($B69:G$124,$B$173,G69:G124)</f>
        <v>101152</v>
      </c>
      <c r="H173" s="244">
        <f ca="1">SUMIF($B69:H$124,$B$173,H69:H124)</f>
        <v>53470</v>
      </c>
      <c r="I173" s="244">
        <f ca="1">SUMIF($B69:I$124,$B$173,I69:I124)</f>
        <v>35466</v>
      </c>
      <c r="J173" s="244">
        <f ca="1">SUMIF($B69:J$124,$B$173,J69:J124)</f>
        <v>36405</v>
      </c>
      <c r="K173" s="244">
        <f ca="1">SUMIF($B69:K$124,$B$173,K69:K124)</f>
        <v>69830</v>
      </c>
      <c r="L173" s="244">
        <f ca="1">SUMIF($B69:L$124,$B$173,L69:L124)</f>
        <v>76556</v>
      </c>
      <c r="M173" s="285">
        <f ca="1">SUMIF($B69:M$124,$B$173,M69:M124)</f>
        <v>58264</v>
      </c>
      <c r="N173" s="244">
        <f ca="1">SUMIF($B69:N$124,$B$173,N69:N124)</f>
        <v>58840</v>
      </c>
      <c r="O173" s="286">
        <f ca="1">SUMIF($B69:O$124,$B$173,O69:O124)</f>
        <v>65712</v>
      </c>
    </row>
    <row r="174" spans="1:15" ht="15.75" customHeight="1" x14ac:dyDescent="0.25">
      <c r="B174" s="91" t="s">
        <v>30</v>
      </c>
      <c r="C174" s="395">
        <f ca="1">SUM(D174:F174,G174:I174,J174:L174,M174:O174)</f>
        <v>47691</v>
      </c>
      <c r="D174" s="247">
        <f ca="1">SUMIF($B69:D$124,$B$174,D69:D124)</f>
        <v>4422</v>
      </c>
      <c r="E174" s="248">
        <f ca="1">SUMIF($B69:E$124,$B$174,E69:E124)</f>
        <v>5662</v>
      </c>
      <c r="F174" s="248">
        <f ca="1">SUMIF($B69:F$124,$B$174,F69:F124)</f>
        <v>4807</v>
      </c>
      <c r="G174" s="248">
        <f ca="1">SUMIF($B69:G$124,$B$174,G69:G124)</f>
        <v>5020</v>
      </c>
      <c r="H174" s="248">
        <f ca="1">SUMIF($B69:H$124,$B$174,H69:H124)</f>
        <v>3711</v>
      </c>
      <c r="I174" s="248">
        <f ca="1">SUMIF($B69:I$124,$B$174,I69:I124)</f>
        <v>2650</v>
      </c>
      <c r="J174" s="248">
        <f ca="1">SUMIF($B69:J$124,$B$174,J69:J124)</f>
        <v>2603</v>
      </c>
      <c r="K174" s="248">
        <f ca="1">SUMIF($B69:K$124,$B$174,K69:K124)</f>
        <v>3699</v>
      </c>
      <c r="L174" s="248">
        <f ca="1">SUMIF($B69:L$124,$B$174,L69:L124)</f>
        <v>3660</v>
      </c>
      <c r="M174" s="261">
        <f ca="1">SUMIF($B69:M$124,$B$174,M69:M124)</f>
        <v>2568</v>
      </c>
      <c r="N174" s="248">
        <f ca="1">SUMIF($B69:N$124,$B$174,N69:N124)</f>
        <v>4153</v>
      </c>
      <c r="O174" s="287">
        <f ca="1">SUMIF($B69:O$124,$B$174,O69:O124)</f>
        <v>4736</v>
      </c>
    </row>
    <row r="175" spans="1:15" s="292" customFormat="1" ht="15.75" customHeight="1" x14ac:dyDescent="0.25">
      <c r="B175" s="288" t="s">
        <v>31</v>
      </c>
      <c r="C175" s="396">
        <f ca="1">SUM(D175:F175,G175:I175,J175:L175,M175:O175)</f>
        <v>0</v>
      </c>
      <c r="D175" s="289">
        <f ca="1">SUMIF($B69:D$124,$B$175,D69:D124)</f>
        <v>0</v>
      </c>
      <c r="E175" s="290">
        <f ca="1">SUMIF($B69:E$124,$B$175,E69:E124)</f>
        <v>0</v>
      </c>
      <c r="F175" s="290">
        <f ca="1">SUMIF($B69:F$124,$B$175,F69:F124)</f>
        <v>0</v>
      </c>
      <c r="G175" s="290">
        <f ca="1">SUMIF($B69:G$124,$B$175,G69:G124)</f>
        <v>0</v>
      </c>
      <c r="H175" s="290">
        <f ca="1">SUMIF($B69:H$124,$B$175,H69:H124)</f>
        <v>0</v>
      </c>
      <c r="I175" s="290">
        <f ca="1">SUMIF($B69:I$124,$B$175,I69:I124)</f>
        <v>0</v>
      </c>
      <c r="J175" s="290">
        <f ca="1">SUMIF($B69:J$124,$B$175,J69:J124)</f>
        <v>0</v>
      </c>
      <c r="K175" s="290">
        <f ca="1">SUMIF($B69:K$124,$B$175,K69:K124)</f>
        <v>0</v>
      </c>
      <c r="L175" s="290">
        <f ca="1">SUMIF($B69:L$124,$B$175,L69:L124)</f>
        <v>0</v>
      </c>
      <c r="M175" s="381">
        <f ca="1">SUMIF($B69:M$124,$B$175,M69:M124)</f>
        <v>0</v>
      </c>
      <c r="N175" s="290">
        <f ca="1">SUMIF($B69:N$124,$B$175,N69:N124)</f>
        <v>0</v>
      </c>
      <c r="O175" s="291">
        <f ca="1">SUMIF($B69:O$124,$B$175,O69:O124)</f>
        <v>0</v>
      </c>
    </row>
    <row r="176" spans="1:15" ht="15.75" customHeight="1" x14ac:dyDescent="0.25">
      <c r="B176" s="91" t="s">
        <v>32</v>
      </c>
      <c r="C176" s="395">
        <f ca="1">SUM(D176:F176,G176:I176,J176:L176,M176:O176)</f>
        <v>196078</v>
      </c>
      <c r="D176" s="247">
        <f ca="1">SUMIF($B69:D$124,$B$176,D69:D124)</f>
        <v>18957</v>
      </c>
      <c r="E176" s="248">
        <f ca="1">SUMIF($B69:E$124,$B$176,E69:E124)</f>
        <v>21813</v>
      </c>
      <c r="F176" s="248">
        <f ca="1">SUMIF($B69:F$124,$B$176,F69:F124)</f>
        <v>17867</v>
      </c>
      <c r="G176" s="248">
        <f ca="1">SUMIF($B69:G$124,$B$176,G69:G124)</f>
        <v>19746</v>
      </c>
      <c r="H176" s="248">
        <f ca="1">SUMIF($B69:H$124,$B$176,H69:H124)</f>
        <v>16926</v>
      </c>
      <c r="I176" s="248">
        <f ca="1">SUMIF($B69:I$124,$B$176,I69:I124)</f>
        <v>14141</v>
      </c>
      <c r="J176" s="248">
        <f ca="1">SUMIF($B69:J$124,$B$176,J69:J124)</f>
        <v>13722</v>
      </c>
      <c r="K176" s="248">
        <f ca="1">SUMIF($B69:K$124,$B$176,K69:K124)</f>
        <v>16502</v>
      </c>
      <c r="L176" s="248">
        <f ca="1">SUMIF($B69:L$124,$B$176,L69:L124)</f>
        <v>16225</v>
      </c>
      <c r="M176" s="261">
        <f ca="1">SUMIF($B69:M$124,$B$176,M69:M124)</f>
        <v>13293</v>
      </c>
      <c r="N176" s="248">
        <f ca="1">SUMIF($B69:N$124,$B$176,N69:N124)</f>
        <v>14355</v>
      </c>
      <c r="O176" s="287">
        <f ca="1">SUMIF($B69:O$124,$B$176,O69:O124)</f>
        <v>12531</v>
      </c>
    </row>
    <row r="177" spans="2:15" ht="15.75" customHeight="1" thickBot="1" x14ac:dyDescent="0.3">
      <c r="B177" s="78" t="s">
        <v>33</v>
      </c>
      <c r="C177" s="358">
        <f ca="1">SUM(D177:F177,G177:I177,J177:L177,M177:O177)</f>
        <v>153400</v>
      </c>
      <c r="D177" s="251">
        <f ca="1">SUMIF($B69:D$124,$B$177,D69:D124)</f>
        <v>14036</v>
      </c>
      <c r="E177" s="252">
        <f ca="1">SUMIF($B69:E$124,$B$177,E69:E124)</f>
        <v>14932</v>
      </c>
      <c r="F177" s="252">
        <f ca="1">SUMIF($B69:F$124,$B$177,F69:F124)</f>
        <v>13569</v>
      </c>
      <c r="G177" s="252">
        <f ca="1">SUMIF($B69:G$124,$B$177,G69:G124)</f>
        <v>13357</v>
      </c>
      <c r="H177" s="252">
        <f ca="1">SUMIF($B69:H$124,$B$177,H69:H124)</f>
        <v>12043</v>
      </c>
      <c r="I177" s="252">
        <f ca="1">SUMIF($B69:I$124,$B$177,I69:I124)</f>
        <v>11495</v>
      </c>
      <c r="J177" s="252">
        <f ca="1">SUMIF($B69:J$124,$B$177,J69:J124)</f>
        <v>10587</v>
      </c>
      <c r="K177" s="252">
        <f ca="1">SUMIF($B69:K$124,$B$177,K69:K124)</f>
        <v>12488</v>
      </c>
      <c r="L177" s="252">
        <f ca="1">SUMIF($B69:L$124,$B$177,L69:L124)</f>
        <v>12569</v>
      </c>
      <c r="M177" s="276">
        <f ca="1">SUMIF($B69:M$124,$B$177,M69:M124)</f>
        <v>12519</v>
      </c>
      <c r="N177" s="252">
        <f ca="1">SUMIF($B69:N$124,$B$177,N69:N124)</f>
        <v>13486</v>
      </c>
      <c r="O177" s="293">
        <f ca="1">SUMIF($B69:O$124,$B$177,O69:O124)</f>
        <v>12319</v>
      </c>
    </row>
    <row r="178" spans="2:15" ht="15.75" customHeight="1" thickBot="1" x14ac:dyDescent="0.3">
      <c r="B178" s="160"/>
      <c r="O178" s="294"/>
    </row>
    <row r="179" spans="2:15" ht="16.5" customHeight="1" x14ac:dyDescent="0.25">
      <c r="B179" s="397" t="s">
        <v>67</v>
      </c>
      <c r="C179" s="392" t="s">
        <v>1</v>
      </c>
      <c r="D179" s="279" t="s">
        <v>2</v>
      </c>
      <c r="E179" s="280" t="s">
        <v>3</v>
      </c>
      <c r="F179" s="280" t="s">
        <v>4</v>
      </c>
      <c r="G179" s="280" t="s">
        <v>5</v>
      </c>
      <c r="H179" s="280" t="s">
        <v>6</v>
      </c>
      <c r="I179" s="280" t="s">
        <v>7</v>
      </c>
      <c r="J179" s="280" t="s">
        <v>8</v>
      </c>
      <c r="K179" s="280" t="s">
        <v>9</v>
      </c>
      <c r="L179" s="280" t="s">
        <v>10</v>
      </c>
      <c r="M179" s="279" t="s">
        <v>11</v>
      </c>
      <c r="N179" s="280" t="s">
        <v>12</v>
      </c>
      <c r="O179" s="281" t="s">
        <v>13</v>
      </c>
    </row>
    <row r="180" spans="2:15" ht="16.5" customHeight="1" thickBot="1" x14ac:dyDescent="0.3">
      <c r="B180" s="20" t="s">
        <v>63</v>
      </c>
      <c r="C180" s="393">
        <f t="shared" ref="C180:O180" ca="1" si="44">SUM(C181:C189)</f>
        <v>48671</v>
      </c>
      <c r="D180" s="282">
        <f t="shared" ca="1" si="44"/>
        <v>2973</v>
      </c>
      <c r="E180" s="282">
        <f t="shared" ca="1" si="44"/>
        <v>3268</v>
      </c>
      <c r="F180" s="282">
        <f t="shared" ca="1" si="44"/>
        <v>5323</v>
      </c>
      <c r="G180" s="282">
        <f t="shared" ca="1" si="44"/>
        <v>6486</v>
      </c>
      <c r="H180" s="282">
        <f t="shared" ca="1" si="44"/>
        <v>4877</v>
      </c>
      <c r="I180" s="283">
        <f t="shared" ca="1" si="44"/>
        <v>3583</v>
      </c>
      <c r="J180" s="283">
        <f t="shared" ca="1" si="44"/>
        <v>3557</v>
      </c>
      <c r="K180" s="283">
        <f t="shared" ca="1" si="44"/>
        <v>4052</v>
      </c>
      <c r="L180" s="283">
        <f t="shared" ca="1" si="44"/>
        <v>3404</v>
      </c>
      <c r="M180" s="282">
        <f t="shared" ca="1" si="44"/>
        <v>3753</v>
      </c>
      <c r="N180" s="282">
        <f t="shared" ca="1" si="44"/>
        <v>3971</v>
      </c>
      <c r="O180" s="295">
        <f t="shared" ca="1" si="44"/>
        <v>3424</v>
      </c>
    </row>
    <row r="181" spans="2:15" ht="16.5" customHeight="1" x14ac:dyDescent="0.25">
      <c r="B181" s="156" t="s">
        <v>29</v>
      </c>
      <c r="C181" s="401">
        <f t="shared" ref="C181:C189" ca="1" si="45">SUM(D181:F181,G181:I181,J181:L181,M181:O181)</f>
        <v>0</v>
      </c>
      <c r="D181" s="243">
        <f ca="1">SUMIF($B7:D$12,$B$181,D7:D12)</f>
        <v>0</v>
      </c>
      <c r="E181" s="244">
        <f ca="1">SUMIF($B7:E$12,$B$181,E7:E12)</f>
        <v>0</v>
      </c>
      <c r="F181" s="244">
        <f ca="1">SUMIF($B7:F$12,$B$181,F7:F12)</f>
        <v>0</v>
      </c>
      <c r="G181" s="244">
        <f ca="1">SUMIF($B7:G$12,$B$181,G7:G12)</f>
        <v>0</v>
      </c>
      <c r="H181" s="244">
        <f ca="1">SUMIF($B7:H$12,$B$181,H7:H12)</f>
        <v>0</v>
      </c>
      <c r="I181" s="244">
        <f ca="1">SUMIF($B7:I$12,$B$181,I7:I12)</f>
        <v>0</v>
      </c>
      <c r="J181" s="244">
        <f ca="1">SUMIF($B7:J$12,$B$181,J7:J12)</f>
        <v>0</v>
      </c>
      <c r="K181" s="244">
        <f ca="1">SUMIF($B7:K$12,$B$181,K7:K12)</f>
        <v>0</v>
      </c>
      <c r="L181" s="244">
        <f ca="1">SUMIF($B7:L$12,$B$181,L7:L12)</f>
        <v>0</v>
      </c>
      <c r="M181" s="285">
        <f ca="1">SUMIF($B7:M$12,$B$181,M7:M12)</f>
        <v>0</v>
      </c>
      <c r="N181" s="244">
        <f ca="1">SUMIF($B7:N$12,$B$181,N7:N12)</f>
        <v>0</v>
      </c>
      <c r="O181" s="286">
        <f ca="1">SUMIF($B7:O$12,$B$181,O7:O12)</f>
        <v>0</v>
      </c>
    </row>
    <row r="182" spans="2:15" ht="16.5" customHeight="1" x14ac:dyDescent="0.25">
      <c r="B182" s="91" t="s">
        <v>30</v>
      </c>
      <c r="C182" s="402">
        <f t="shared" ca="1" si="45"/>
        <v>0</v>
      </c>
      <c r="D182" s="247">
        <f ca="1">SUMIF($B7:D$12,$B$182,D7:D12)</f>
        <v>0</v>
      </c>
      <c r="E182" s="248">
        <f ca="1">SUMIF($B7:E$12,$B$182,E7:E12)</f>
        <v>0</v>
      </c>
      <c r="F182" s="248">
        <f ca="1">SUMIF($B7:F$12,$B$182,F7:F12)</f>
        <v>0</v>
      </c>
      <c r="G182" s="248">
        <f ca="1">SUMIF($B7:G$12,$B$182,G7:G12)</f>
        <v>0</v>
      </c>
      <c r="H182" s="248">
        <f ca="1">SUMIF($B7:H$12,$B$182,H7:H12)</f>
        <v>0</v>
      </c>
      <c r="I182" s="248">
        <f ca="1">SUMIF($B7:I$12,$B$182,I7:I12)</f>
        <v>0</v>
      </c>
      <c r="J182" s="248">
        <f ca="1">SUMIF($B7:J$12,$B$182,J7:J12)</f>
        <v>0</v>
      </c>
      <c r="K182" s="248">
        <f ca="1">SUMIF($B7:K$12,$B$182,K7:K12)</f>
        <v>0</v>
      </c>
      <c r="L182" s="248">
        <f ca="1">SUMIF($B7:L$12,$B$182,L7:L12)</f>
        <v>0</v>
      </c>
      <c r="M182" s="261">
        <f ca="1">SUMIF($B7:M$12,$B$182,M7:M12)</f>
        <v>0</v>
      </c>
      <c r="N182" s="248">
        <f ca="1">SUMIF($B7:N$12,$B$182,N7:N12)</f>
        <v>0</v>
      </c>
      <c r="O182" s="287">
        <f ca="1">SUMIF($B7:O$12,$B$182,O7:O12)</f>
        <v>0</v>
      </c>
    </row>
    <row r="183" spans="2:15" ht="16.5" customHeight="1" x14ac:dyDescent="0.25">
      <c r="B183" s="91" t="s">
        <v>31</v>
      </c>
      <c r="C183" s="402">
        <f t="shared" ca="1" si="45"/>
        <v>19047</v>
      </c>
      <c r="D183" s="296">
        <f ca="1">SUMIF($B7:D$12,$B$183,D7:D12)</f>
        <v>914</v>
      </c>
      <c r="E183" s="297">
        <f ca="1">SUMIF($B7:E$12,$B$183,E7:E12)</f>
        <v>1317</v>
      </c>
      <c r="F183" s="297">
        <f ca="1">SUMIF($B7:F$12,$B$183,F7:F12)</f>
        <v>2878</v>
      </c>
      <c r="G183" s="297">
        <f ca="1">SUMIF($B7:G$12,$B$183,G7:G12)</f>
        <v>3735</v>
      </c>
      <c r="H183" s="297">
        <f ca="1">SUMIF($B7:H$12,$B$183,H7:H12)</f>
        <v>2517</v>
      </c>
      <c r="I183" s="297">
        <f ca="1">SUMIF($B7:I$12,$B$183,I7:I12)</f>
        <v>797</v>
      </c>
      <c r="J183" s="297">
        <f ca="1">SUMIF($B7:J$12,$B$183,J7:J12)</f>
        <v>534</v>
      </c>
      <c r="K183" s="297">
        <f ca="1">SUMIF($B7:K$12,$B$183,K7:K12)</f>
        <v>987</v>
      </c>
      <c r="L183" s="297">
        <f ca="1">SUMIF($B7:L$12,$B$183,L7:L12)</f>
        <v>1154</v>
      </c>
      <c r="M183" s="261">
        <f ca="1">SUMIF($B7:M$12,$B$183,M7:M12)</f>
        <v>1382</v>
      </c>
      <c r="N183" s="248">
        <f ca="1">SUMIF($B7:N$12,$B$183,N7:N12)</f>
        <v>1526</v>
      </c>
      <c r="O183" s="287">
        <f ca="1">SUMIF($B7:O$12,$B$183,O7:O12)</f>
        <v>1306</v>
      </c>
    </row>
    <row r="184" spans="2:15" ht="16.5" customHeight="1" x14ac:dyDescent="0.25">
      <c r="B184" s="91" t="s">
        <v>32</v>
      </c>
      <c r="C184" s="402">
        <f t="shared" ca="1" si="45"/>
        <v>0</v>
      </c>
      <c r="D184" s="296">
        <f ca="1">SUMIF($B7:D$12,$B$184,D7:D12)</f>
        <v>0</v>
      </c>
      <c r="E184" s="297">
        <f ca="1">SUMIF($B7:E$12,$B$184,E7:E12)</f>
        <v>0</v>
      </c>
      <c r="F184" s="297">
        <f ca="1">SUMIF($B7:F$12,$B$184,F7:F12)</f>
        <v>0</v>
      </c>
      <c r="G184" s="297">
        <f ca="1">SUMIF($B7:G$12,$B$184,G7:G12)</f>
        <v>0</v>
      </c>
      <c r="H184" s="297">
        <f ca="1">SUMIF($B7:H$12,$B$184,H7:H12)</f>
        <v>0</v>
      </c>
      <c r="I184" s="297">
        <f ca="1">SUMIF($B7:I$12,$B$184,I7:I12)</f>
        <v>0</v>
      </c>
      <c r="J184" s="297">
        <f ca="1">SUMIF($B7:J$12,$B$184,J7:J12)</f>
        <v>0</v>
      </c>
      <c r="K184" s="297">
        <f ca="1">SUMIF($B7:K$12,$B$184,K7:K12)</f>
        <v>0</v>
      </c>
      <c r="L184" s="297">
        <f ca="1">SUMIF($B7:L$12,$B$184,L7:L12)</f>
        <v>0</v>
      </c>
      <c r="M184" s="261">
        <f ca="1">SUMIF($B7:M$12,$B$184,M7:M12)</f>
        <v>0</v>
      </c>
      <c r="N184" s="248">
        <f ca="1">SUMIF($B7:N$12,$B$184,N7:N12)</f>
        <v>0</v>
      </c>
      <c r="O184" s="287">
        <f ca="1">SUMIF($B7:O$12,$B$184,O7:O12)</f>
        <v>0</v>
      </c>
    </row>
    <row r="185" spans="2:15" ht="16.5" customHeight="1" x14ac:dyDescent="0.25">
      <c r="B185" s="91" t="s">
        <v>33</v>
      </c>
      <c r="C185" s="402">
        <f t="shared" ca="1" si="45"/>
        <v>23004</v>
      </c>
      <c r="D185" s="296">
        <f ca="1">SUMIF($B7:D$12,$B$185,D7:D12)</f>
        <v>1965</v>
      </c>
      <c r="E185" s="297">
        <f ca="1">SUMIF($B7:E$12,$B$185,E7:E12)</f>
        <v>1747</v>
      </c>
      <c r="F185" s="297">
        <f ca="1">SUMIF($B7:F$12,$B$185,F7:F12)</f>
        <v>2167</v>
      </c>
      <c r="G185" s="297">
        <f ca="1">SUMIF($B7:G$12,$B$185,G7:G12)</f>
        <v>2305</v>
      </c>
      <c r="H185" s="297">
        <f ca="1">SUMIF($B7:H$12,$B$185,H7:H12)</f>
        <v>2061</v>
      </c>
      <c r="I185" s="297">
        <f ca="1">SUMIF($B7:I$12,$B$185,I7:I12)</f>
        <v>1955</v>
      </c>
      <c r="J185" s="297">
        <f ca="1">SUMIF($B7:J$12,$B$185,J7:J12)</f>
        <v>1935</v>
      </c>
      <c r="K185" s="297">
        <f ca="1">SUMIF($B7:K$12,$B$185,K7:K12)</f>
        <v>1990</v>
      </c>
      <c r="L185" s="297">
        <f ca="1">SUMIF($B7:L$12,$B$185,L7:L12)</f>
        <v>1483</v>
      </c>
      <c r="M185" s="261">
        <f ca="1">SUMIF($B7:M$12,$B$185,M7:M12)</f>
        <v>1756</v>
      </c>
      <c r="N185" s="248">
        <f ca="1">SUMIF($B7:N$12,$B$185,N7:N12)</f>
        <v>1770</v>
      </c>
      <c r="O185" s="287">
        <f ca="1">SUMIF($B7:O$12,$B$185,O7:O12)</f>
        <v>1870</v>
      </c>
    </row>
    <row r="186" spans="2:15" ht="16.5" customHeight="1" x14ac:dyDescent="0.25">
      <c r="B186" s="302" t="s">
        <v>74</v>
      </c>
      <c r="C186" s="403">
        <f t="shared" si="45"/>
        <v>0</v>
      </c>
      <c r="D186" s="298">
        <f t="shared" ref="D186:O186" si="46">D13</f>
        <v>0</v>
      </c>
      <c r="E186" s="299">
        <f t="shared" si="46"/>
        <v>0</v>
      </c>
      <c r="F186" s="299">
        <f t="shared" si="46"/>
        <v>0</v>
      </c>
      <c r="G186" s="299">
        <f t="shared" si="46"/>
        <v>0</v>
      </c>
      <c r="H186" s="299">
        <f t="shared" si="46"/>
        <v>0</v>
      </c>
      <c r="I186" s="299">
        <f t="shared" si="46"/>
        <v>0</v>
      </c>
      <c r="J186" s="299">
        <f t="shared" si="46"/>
        <v>0</v>
      </c>
      <c r="K186" s="299">
        <f t="shared" si="46"/>
        <v>0</v>
      </c>
      <c r="L186" s="299">
        <f t="shared" si="46"/>
        <v>0</v>
      </c>
      <c r="M186" s="301">
        <f t="shared" si="46"/>
        <v>0</v>
      </c>
      <c r="N186" s="299">
        <f t="shared" si="46"/>
        <v>0</v>
      </c>
      <c r="O186" s="300">
        <f t="shared" si="46"/>
        <v>0</v>
      </c>
    </row>
    <row r="187" spans="2:15" ht="16.5" customHeight="1" x14ac:dyDescent="0.25">
      <c r="B187" s="302" t="s">
        <v>73</v>
      </c>
      <c r="C187" s="403">
        <f t="shared" ref="C187" si="47">SUM(D187:F187,G187:I187,J187:L187,M187:O187)</f>
        <v>794</v>
      </c>
      <c r="D187" s="298">
        <f t="shared" ref="D187:O187" si="48">D14</f>
        <v>0</v>
      </c>
      <c r="E187" s="299">
        <f t="shared" si="48"/>
        <v>0</v>
      </c>
      <c r="F187" s="299">
        <f t="shared" si="48"/>
        <v>0</v>
      </c>
      <c r="G187" s="299">
        <f t="shared" si="48"/>
        <v>0</v>
      </c>
      <c r="H187" s="299">
        <f t="shared" si="48"/>
        <v>0</v>
      </c>
      <c r="I187" s="299">
        <f t="shared" si="48"/>
        <v>0</v>
      </c>
      <c r="J187" s="299">
        <f t="shared" si="48"/>
        <v>153</v>
      </c>
      <c r="K187" s="299">
        <f t="shared" si="48"/>
        <v>266</v>
      </c>
      <c r="L187" s="299">
        <f t="shared" si="48"/>
        <v>151</v>
      </c>
      <c r="M187" s="299">
        <f t="shared" si="48"/>
        <v>92</v>
      </c>
      <c r="N187" s="299">
        <f t="shared" si="48"/>
        <v>47</v>
      </c>
      <c r="O187" s="300">
        <f t="shared" si="48"/>
        <v>85</v>
      </c>
    </row>
    <row r="188" spans="2:15" ht="16.5" customHeight="1" x14ac:dyDescent="0.25">
      <c r="B188" s="302" t="s">
        <v>64</v>
      </c>
      <c r="C188" s="404">
        <f t="shared" si="45"/>
        <v>5496</v>
      </c>
      <c r="D188" s="303">
        <f t="shared" ref="D188:O188" si="49">D15</f>
        <v>94</v>
      </c>
      <c r="E188" s="304">
        <f t="shared" si="49"/>
        <v>94</v>
      </c>
      <c r="F188" s="304">
        <f t="shared" si="49"/>
        <v>180</v>
      </c>
      <c r="G188" s="304">
        <f t="shared" si="49"/>
        <v>376</v>
      </c>
      <c r="H188" s="304">
        <f t="shared" si="49"/>
        <v>259</v>
      </c>
      <c r="I188" s="304">
        <f t="shared" si="49"/>
        <v>819</v>
      </c>
      <c r="J188" s="304">
        <f t="shared" si="49"/>
        <v>935</v>
      </c>
      <c r="K188" s="304">
        <f t="shared" si="49"/>
        <v>809</v>
      </c>
      <c r="L188" s="304">
        <f t="shared" si="49"/>
        <v>616</v>
      </c>
      <c r="M188" s="306">
        <f t="shared" si="49"/>
        <v>523</v>
      </c>
      <c r="N188" s="304">
        <f t="shared" si="49"/>
        <v>628</v>
      </c>
      <c r="O188" s="305">
        <f t="shared" si="49"/>
        <v>163</v>
      </c>
    </row>
    <row r="189" spans="2:15" ht="16.5" customHeight="1" thickBot="1" x14ac:dyDescent="0.3">
      <c r="B189" s="307" t="s">
        <v>65</v>
      </c>
      <c r="C189" s="404">
        <f t="shared" si="45"/>
        <v>330</v>
      </c>
      <c r="D189" s="308">
        <f t="shared" ref="D189:O189" si="50">+D16</f>
        <v>0</v>
      </c>
      <c r="E189" s="309">
        <f t="shared" si="50"/>
        <v>110</v>
      </c>
      <c r="F189" s="310">
        <f t="shared" si="50"/>
        <v>98</v>
      </c>
      <c r="G189" s="310">
        <f t="shared" si="50"/>
        <v>70</v>
      </c>
      <c r="H189" s="310">
        <f t="shared" si="50"/>
        <v>40</v>
      </c>
      <c r="I189" s="365">
        <f t="shared" si="50"/>
        <v>12</v>
      </c>
      <c r="J189" s="365">
        <f t="shared" si="50"/>
        <v>0</v>
      </c>
      <c r="K189" s="310">
        <f t="shared" si="50"/>
        <v>0</v>
      </c>
      <c r="L189" s="310">
        <f t="shared" si="50"/>
        <v>0</v>
      </c>
      <c r="M189" s="309">
        <f t="shared" si="50"/>
        <v>0</v>
      </c>
      <c r="N189" s="310">
        <f t="shared" si="50"/>
        <v>0</v>
      </c>
      <c r="O189" s="311">
        <f t="shared" si="50"/>
        <v>0</v>
      </c>
    </row>
    <row r="190" spans="2:15" ht="16.5" thickBot="1" x14ac:dyDescent="0.3">
      <c r="B190" s="14" t="s">
        <v>45</v>
      </c>
      <c r="C190" s="405">
        <f>SUM(C191)</f>
        <v>21854</v>
      </c>
      <c r="D190" s="226">
        <f t="shared" ref="D190:O190" si="51">D191</f>
        <v>1948</v>
      </c>
      <c r="E190" s="227">
        <f t="shared" si="51"/>
        <v>1881</v>
      </c>
      <c r="F190" s="227">
        <f t="shared" si="51"/>
        <v>1713</v>
      </c>
      <c r="G190" s="227">
        <f t="shared" si="51"/>
        <v>2405</v>
      </c>
      <c r="H190" s="227">
        <f t="shared" si="51"/>
        <v>2674</v>
      </c>
      <c r="I190" s="227">
        <f t="shared" si="51"/>
        <v>2127</v>
      </c>
      <c r="J190" s="227">
        <f t="shared" si="51"/>
        <v>1727</v>
      </c>
      <c r="K190" s="227">
        <f t="shared" si="51"/>
        <v>1686</v>
      </c>
      <c r="L190" s="227">
        <f t="shared" si="51"/>
        <v>2537</v>
      </c>
      <c r="M190" s="229">
        <f t="shared" si="51"/>
        <v>1091</v>
      </c>
      <c r="N190" s="227">
        <f t="shared" si="51"/>
        <v>1258</v>
      </c>
      <c r="O190" s="228">
        <f t="shared" si="51"/>
        <v>807</v>
      </c>
    </row>
    <row r="191" spans="2:15" ht="16.5" thickBot="1" x14ac:dyDescent="0.3">
      <c r="B191" s="312" t="s">
        <v>47</v>
      </c>
      <c r="C191" s="406">
        <f>SUM(D191:F191,G191:I191,J191:L191,M191:O191)</f>
        <v>21854</v>
      </c>
      <c r="D191" s="313">
        <f t="shared" ref="D191:O191" si="52">D17</f>
        <v>1948</v>
      </c>
      <c r="E191" s="314">
        <f t="shared" si="52"/>
        <v>1881</v>
      </c>
      <c r="F191" s="314">
        <f t="shared" si="52"/>
        <v>1713</v>
      </c>
      <c r="G191" s="314">
        <f t="shared" si="52"/>
        <v>2405</v>
      </c>
      <c r="H191" s="314">
        <f t="shared" si="52"/>
        <v>2674</v>
      </c>
      <c r="I191" s="314">
        <f t="shared" si="52"/>
        <v>2127</v>
      </c>
      <c r="J191" s="314">
        <f t="shared" si="52"/>
        <v>1727</v>
      </c>
      <c r="K191" s="314">
        <f t="shared" si="52"/>
        <v>1686</v>
      </c>
      <c r="L191" s="314">
        <f t="shared" si="52"/>
        <v>2537</v>
      </c>
      <c r="M191" s="313">
        <f t="shared" si="52"/>
        <v>1091</v>
      </c>
      <c r="N191" s="314">
        <f t="shared" si="52"/>
        <v>1258</v>
      </c>
      <c r="O191" s="315">
        <f t="shared" si="52"/>
        <v>807</v>
      </c>
    </row>
    <row r="192" spans="2:15" x14ac:dyDescent="0.25">
      <c r="B192" s="316"/>
      <c r="C192" s="317"/>
      <c r="D192" s="317"/>
      <c r="E192" s="317"/>
      <c r="F192" s="317"/>
      <c r="G192" s="317"/>
      <c r="H192" s="317"/>
      <c r="I192" s="317"/>
      <c r="J192" s="317"/>
      <c r="K192" s="317"/>
      <c r="L192" s="317"/>
      <c r="M192" s="317"/>
      <c r="N192" s="317"/>
      <c r="O192" s="317"/>
    </row>
    <row r="193" spans="2:15" ht="8.25" customHeight="1" thickBot="1" x14ac:dyDescent="0.3">
      <c r="B193" s="160"/>
      <c r="C193" s="161"/>
      <c r="E193" s="161"/>
      <c r="M193" s="161"/>
      <c r="O193" s="278"/>
    </row>
    <row r="194" spans="2:15" ht="16.5" customHeight="1" thickBot="1" x14ac:dyDescent="0.3">
      <c r="B194" s="318" t="s">
        <v>68</v>
      </c>
      <c r="C194" s="319" t="s">
        <v>1</v>
      </c>
      <c r="D194" s="320" t="s">
        <v>2</v>
      </c>
      <c r="E194" s="321" t="s">
        <v>3</v>
      </c>
      <c r="F194" s="321" t="s">
        <v>4</v>
      </c>
      <c r="G194" s="321" t="s">
        <v>5</v>
      </c>
      <c r="H194" s="321" t="s">
        <v>6</v>
      </c>
      <c r="I194" s="321" t="s">
        <v>7</v>
      </c>
      <c r="J194" s="321" t="s">
        <v>8</v>
      </c>
      <c r="K194" s="321" t="s">
        <v>9</v>
      </c>
      <c r="L194" s="321" t="s">
        <v>10</v>
      </c>
      <c r="M194" s="382" t="s">
        <v>11</v>
      </c>
      <c r="N194" s="321" t="s">
        <v>12</v>
      </c>
      <c r="O194" s="322" t="s">
        <v>13</v>
      </c>
    </row>
    <row r="195" spans="2:15" ht="16.5" thickBot="1" x14ac:dyDescent="0.3">
      <c r="B195" s="318" t="s">
        <v>69</v>
      </c>
      <c r="C195" s="323">
        <f ca="1">SUM(C196:C205)</f>
        <v>1292393</v>
      </c>
      <c r="D195" s="324">
        <f ca="1">SUM(D196:D205)</f>
        <v>115849</v>
      </c>
      <c r="E195" s="325">
        <f t="shared" ref="E195:O195" ca="1" si="53">SUM(E196:E205)</f>
        <v>143772</v>
      </c>
      <c r="F195" s="325">
        <f t="shared" ca="1" si="53"/>
        <v>142554</v>
      </c>
      <c r="G195" s="325">
        <f t="shared" ca="1" si="53"/>
        <v>148166</v>
      </c>
      <c r="H195" s="325">
        <f t="shared" ca="1" si="53"/>
        <v>93701</v>
      </c>
      <c r="I195" s="325">
        <f t="shared" ca="1" si="53"/>
        <v>69462</v>
      </c>
      <c r="J195" s="325">
        <f t="shared" ca="1" si="53"/>
        <v>68601</v>
      </c>
      <c r="K195" s="325">
        <f t="shared" ca="1" si="53"/>
        <v>108257</v>
      </c>
      <c r="L195" s="325">
        <f t="shared" ca="1" si="53"/>
        <v>114951</v>
      </c>
      <c r="M195" s="383">
        <f t="shared" ca="1" si="53"/>
        <v>91488</v>
      </c>
      <c r="N195" s="325">
        <f t="shared" ca="1" si="53"/>
        <v>96063</v>
      </c>
      <c r="O195" s="326">
        <f t="shared" ca="1" si="53"/>
        <v>99529</v>
      </c>
    </row>
    <row r="196" spans="2:15" x14ac:dyDescent="0.25">
      <c r="B196" s="327" t="s">
        <v>29</v>
      </c>
      <c r="C196" s="328">
        <f t="shared" ref="C196:C205" ca="1" si="54">SUM(D196:F196,G196:I196,J196:L196,M196:O196)</f>
        <v>824699</v>
      </c>
      <c r="D196" s="329">
        <f t="shared" ref="D196:O196" ca="1" si="55">+D173+D181</f>
        <v>73513</v>
      </c>
      <c r="E196" s="330">
        <f t="shared" ca="1" si="55"/>
        <v>96216</v>
      </c>
      <c r="F196" s="330">
        <f t="shared" ca="1" si="55"/>
        <v>99275</v>
      </c>
      <c r="G196" s="330">
        <f t="shared" ca="1" si="55"/>
        <v>101152</v>
      </c>
      <c r="H196" s="330">
        <f t="shared" ca="1" si="55"/>
        <v>53470</v>
      </c>
      <c r="I196" s="330">
        <f t="shared" ca="1" si="55"/>
        <v>35466</v>
      </c>
      <c r="J196" s="330">
        <f t="shared" ca="1" si="55"/>
        <v>36405</v>
      </c>
      <c r="K196" s="330">
        <f t="shared" ca="1" si="55"/>
        <v>69830</v>
      </c>
      <c r="L196" s="330">
        <f t="shared" ca="1" si="55"/>
        <v>76556</v>
      </c>
      <c r="M196" s="329">
        <f t="shared" ca="1" si="55"/>
        <v>58264</v>
      </c>
      <c r="N196" s="330">
        <f t="shared" ca="1" si="55"/>
        <v>58840</v>
      </c>
      <c r="O196" s="331">
        <f t="shared" ca="1" si="55"/>
        <v>65712</v>
      </c>
    </row>
    <row r="197" spans="2:15" x14ac:dyDescent="0.25">
      <c r="B197" s="332" t="s">
        <v>30</v>
      </c>
      <c r="C197" s="333">
        <f t="shared" ca="1" si="54"/>
        <v>47691</v>
      </c>
      <c r="D197" s="334">
        <f t="shared" ref="D197:O197" ca="1" si="56">+D174+D182</f>
        <v>4422</v>
      </c>
      <c r="E197" s="335">
        <f t="shared" ca="1" si="56"/>
        <v>5662</v>
      </c>
      <c r="F197" s="335">
        <f t="shared" ca="1" si="56"/>
        <v>4807</v>
      </c>
      <c r="G197" s="335">
        <f t="shared" ca="1" si="56"/>
        <v>5020</v>
      </c>
      <c r="H197" s="335">
        <f t="shared" ca="1" si="56"/>
        <v>3711</v>
      </c>
      <c r="I197" s="335">
        <f t="shared" ca="1" si="56"/>
        <v>2650</v>
      </c>
      <c r="J197" s="335">
        <f t="shared" ca="1" si="56"/>
        <v>2603</v>
      </c>
      <c r="K197" s="335">
        <f t="shared" ca="1" si="56"/>
        <v>3699</v>
      </c>
      <c r="L197" s="335">
        <f t="shared" ca="1" si="56"/>
        <v>3660</v>
      </c>
      <c r="M197" s="334">
        <f t="shared" ca="1" si="56"/>
        <v>2568</v>
      </c>
      <c r="N197" s="335">
        <f t="shared" ca="1" si="56"/>
        <v>4153</v>
      </c>
      <c r="O197" s="336">
        <f t="shared" ca="1" si="56"/>
        <v>4736</v>
      </c>
    </row>
    <row r="198" spans="2:15" x14ac:dyDescent="0.25">
      <c r="B198" s="332" t="s">
        <v>31</v>
      </c>
      <c r="C198" s="333">
        <f t="shared" ca="1" si="54"/>
        <v>19047</v>
      </c>
      <c r="D198" s="334">
        <f t="shared" ref="D198:O198" ca="1" si="57">+D175+D183</f>
        <v>914</v>
      </c>
      <c r="E198" s="335">
        <f t="shared" ca="1" si="57"/>
        <v>1317</v>
      </c>
      <c r="F198" s="335">
        <f t="shared" ca="1" si="57"/>
        <v>2878</v>
      </c>
      <c r="G198" s="335">
        <f t="shared" ca="1" si="57"/>
        <v>3735</v>
      </c>
      <c r="H198" s="335">
        <f t="shared" ca="1" si="57"/>
        <v>2517</v>
      </c>
      <c r="I198" s="335">
        <f t="shared" ca="1" si="57"/>
        <v>797</v>
      </c>
      <c r="J198" s="335">
        <f t="shared" ca="1" si="57"/>
        <v>534</v>
      </c>
      <c r="K198" s="335">
        <f t="shared" ca="1" si="57"/>
        <v>987</v>
      </c>
      <c r="L198" s="335">
        <f t="shared" ca="1" si="57"/>
        <v>1154</v>
      </c>
      <c r="M198" s="334">
        <f t="shared" ca="1" si="57"/>
        <v>1382</v>
      </c>
      <c r="N198" s="335">
        <f t="shared" ca="1" si="57"/>
        <v>1526</v>
      </c>
      <c r="O198" s="336">
        <f t="shared" ca="1" si="57"/>
        <v>1306</v>
      </c>
    </row>
    <row r="199" spans="2:15" x14ac:dyDescent="0.25">
      <c r="B199" s="332" t="s">
        <v>32</v>
      </c>
      <c r="C199" s="333">
        <f t="shared" ca="1" si="54"/>
        <v>196078</v>
      </c>
      <c r="D199" s="334">
        <f t="shared" ref="D199:O199" ca="1" si="58">+D176+D184</f>
        <v>18957</v>
      </c>
      <c r="E199" s="335">
        <f t="shared" ca="1" si="58"/>
        <v>21813</v>
      </c>
      <c r="F199" s="335">
        <f t="shared" ca="1" si="58"/>
        <v>17867</v>
      </c>
      <c r="G199" s="335">
        <f t="shared" ca="1" si="58"/>
        <v>19746</v>
      </c>
      <c r="H199" s="335">
        <f t="shared" ca="1" si="58"/>
        <v>16926</v>
      </c>
      <c r="I199" s="335">
        <f t="shared" ca="1" si="58"/>
        <v>14141</v>
      </c>
      <c r="J199" s="335">
        <f t="shared" ca="1" si="58"/>
        <v>13722</v>
      </c>
      <c r="K199" s="335">
        <f t="shared" ca="1" si="58"/>
        <v>16502</v>
      </c>
      <c r="L199" s="335">
        <f t="shared" ca="1" si="58"/>
        <v>16225</v>
      </c>
      <c r="M199" s="334">
        <f t="shared" ca="1" si="58"/>
        <v>13293</v>
      </c>
      <c r="N199" s="335">
        <f t="shared" ca="1" si="58"/>
        <v>14355</v>
      </c>
      <c r="O199" s="336">
        <f t="shared" ca="1" si="58"/>
        <v>12531</v>
      </c>
    </row>
    <row r="200" spans="2:15" x14ac:dyDescent="0.25">
      <c r="B200" s="332" t="s">
        <v>33</v>
      </c>
      <c r="C200" s="333">
        <f t="shared" ca="1" si="54"/>
        <v>176404</v>
      </c>
      <c r="D200" s="334">
        <f t="shared" ref="D200:O200" ca="1" si="59">+D177+D185</f>
        <v>16001</v>
      </c>
      <c r="E200" s="335">
        <f t="shared" ca="1" si="59"/>
        <v>16679</v>
      </c>
      <c r="F200" s="335">
        <f t="shared" ca="1" si="59"/>
        <v>15736</v>
      </c>
      <c r="G200" s="335">
        <f t="shared" ca="1" si="59"/>
        <v>15662</v>
      </c>
      <c r="H200" s="335">
        <f t="shared" ca="1" si="59"/>
        <v>14104</v>
      </c>
      <c r="I200" s="335">
        <f t="shared" ca="1" si="59"/>
        <v>13450</v>
      </c>
      <c r="J200" s="335">
        <f t="shared" ca="1" si="59"/>
        <v>12522</v>
      </c>
      <c r="K200" s="335">
        <f t="shared" ca="1" si="59"/>
        <v>14478</v>
      </c>
      <c r="L200" s="335">
        <f t="shared" ca="1" si="59"/>
        <v>14052</v>
      </c>
      <c r="M200" s="334">
        <f t="shared" ca="1" si="59"/>
        <v>14275</v>
      </c>
      <c r="N200" s="335">
        <f t="shared" ca="1" si="59"/>
        <v>15256</v>
      </c>
      <c r="O200" s="336">
        <f t="shared" ca="1" si="59"/>
        <v>14189</v>
      </c>
    </row>
    <row r="201" spans="2:15" x14ac:dyDescent="0.25">
      <c r="B201" s="337" t="s">
        <v>72</v>
      </c>
      <c r="C201" s="338">
        <f t="shared" si="54"/>
        <v>0</v>
      </c>
      <c r="D201" s="339">
        <f>D186</f>
        <v>0</v>
      </c>
      <c r="E201" s="339">
        <f t="shared" ref="E201:O202" si="60">E186</f>
        <v>0</v>
      </c>
      <c r="F201" s="339">
        <f t="shared" si="60"/>
        <v>0</v>
      </c>
      <c r="G201" s="339">
        <f t="shared" si="60"/>
        <v>0</v>
      </c>
      <c r="H201" s="339">
        <f t="shared" si="60"/>
        <v>0</v>
      </c>
      <c r="I201" s="344">
        <f t="shared" si="60"/>
        <v>0</v>
      </c>
      <c r="J201" s="344">
        <f t="shared" si="60"/>
        <v>0</v>
      </c>
      <c r="K201" s="344">
        <f t="shared" si="60"/>
        <v>0</v>
      </c>
      <c r="L201" s="344">
        <f t="shared" si="60"/>
        <v>0</v>
      </c>
      <c r="M201" s="339">
        <f t="shared" si="60"/>
        <v>0</v>
      </c>
      <c r="N201" s="339">
        <f t="shared" si="60"/>
        <v>0</v>
      </c>
      <c r="O201" s="340">
        <f t="shared" si="60"/>
        <v>0</v>
      </c>
    </row>
    <row r="202" spans="2:15" x14ac:dyDescent="0.25">
      <c r="B202" s="337" t="s">
        <v>73</v>
      </c>
      <c r="C202" s="338">
        <f t="shared" ref="C202" si="61">SUM(D202:F202,G202:I202,J202:L202,M202:O202)</f>
        <v>794</v>
      </c>
      <c r="D202" s="339">
        <f>D187</f>
        <v>0</v>
      </c>
      <c r="E202" s="339">
        <f t="shared" si="60"/>
        <v>0</v>
      </c>
      <c r="F202" s="339">
        <f t="shared" si="60"/>
        <v>0</v>
      </c>
      <c r="G202" s="339">
        <f t="shared" si="60"/>
        <v>0</v>
      </c>
      <c r="H202" s="339">
        <f t="shared" si="60"/>
        <v>0</v>
      </c>
      <c r="I202" s="344">
        <f t="shared" si="60"/>
        <v>0</v>
      </c>
      <c r="J202" s="344">
        <f t="shared" si="60"/>
        <v>153</v>
      </c>
      <c r="K202" s="344">
        <f t="shared" si="60"/>
        <v>266</v>
      </c>
      <c r="L202" s="344">
        <f t="shared" si="60"/>
        <v>151</v>
      </c>
      <c r="M202" s="344">
        <f t="shared" si="60"/>
        <v>92</v>
      </c>
      <c r="N202" s="344">
        <f t="shared" si="60"/>
        <v>47</v>
      </c>
      <c r="O202" s="344">
        <f t="shared" si="60"/>
        <v>85</v>
      </c>
    </row>
    <row r="203" spans="2:15" x14ac:dyDescent="0.25">
      <c r="B203" s="337" t="s">
        <v>64</v>
      </c>
      <c r="C203" s="338">
        <f t="shared" si="54"/>
        <v>5496</v>
      </c>
      <c r="D203" s="339">
        <f t="shared" ref="D203:O203" si="62">+D15</f>
        <v>94</v>
      </c>
      <c r="E203" s="339">
        <f t="shared" si="62"/>
        <v>94</v>
      </c>
      <c r="F203" s="339">
        <f t="shared" si="62"/>
        <v>180</v>
      </c>
      <c r="G203" s="339">
        <f t="shared" si="62"/>
        <v>376</v>
      </c>
      <c r="H203" s="339">
        <f t="shared" si="62"/>
        <v>259</v>
      </c>
      <c r="I203" s="344">
        <f t="shared" si="62"/>
        <v>819</v>
      </c>
      <c r="J203" s="344">
        <f t="shared" si="62"/>
        <v>935</v>
      </c>
      <c r="K203" s="344">
        <f t="shared" si="62"/>
        <v>809</v>
      </c>
      <c r="L203" s="344">
        <f t="shared" si="62"/>
        <v>616</v>
      </c>
      <c r="M203" s="339">
        <f t="shared" si="62"/>
        <v>523</v>
      </c>
      <c r="N203" s="339">
        <f t="shared" si="62"/>
        <v>628</v>
      </c>
      <c r="O203" s="340">
        <f t="shared" si="62"/>
        <v>163</v>
      </c>
    </row>
    <row r="204" spans="2:15" x14ac:dyDescent="0.25">
      <c r="B204" s="341" t="s">
        <v>65</v>
      </c>
      <c r="C204" s="338">
        <f t="shared" si="54"/>
        <v>330</v>
      </c>
      <c r="D204" s="342">
        <f t="shared" ref="D204:O204" si="63">+D16</f>
        <v>0</v>
      </c>
      <c r="E204" s="342">
        <f t="shared" si="63"/>
        <v>110</v>
      </c>
      <c r="F204" s="342">
        <f t="shared" si="63"/>
        <v>98</v>
      </c>
      <c r="G204" s="342">
        <f t="shared" si="63"/>
        <v>70</v>
      </c>
      <c r="H204" s="342">
        <f t="shared" si="63"/>
        <v>40</v>
      </c>
      <c r="I204" s="366">
        <f t="shared" si="63"/>
        <v>12</v>
      </c>
      <c r="J204" s="366">
        <f t="shared" si="63"/>
        <v>0</v>
      </c>
      <c r="K204" s="344">
        <f t="shared" si="63"/>
        <v>0</v>
      </c>
      <c r="L204" s="344">
        <f t="shared" si="63"/>
        <v>0</v>
      </c>
      <c r="M204" s="339">
        <f t="shared" si="63"/>
        <v>0</v>
      </c>
      <c r="N204" s="344">
        <f t="shared" si="63"/>
        <v>0</v>
      </c>
      <c r="O204" s="343">
        <f t="shared" si="63"/>
        <v>0</v>
      </c>
    </row>
    <row r="205" spans="2:15" ht="16.5" thickBot="1" x14ac:dyDescent="0.3">
      <c r="B205" s="345" t="s">
        <v>47</v>
      </c>
      <c r="C205" s="346">
        <f t="shared" si="54"/>
        <v>21854</v>
      </c>
      <c r="D205" s="347">
        <f>D191</f>
        <v>1948</v>
      </c>
      <c r="E205" s="347">
        <f t="shared" ref="E205:O205" si="64">E191</f>
        <v>1881</v>
      </c>
      <c r="F205" s="347">
        <f t="shared" si="64"/>
        <v>1713</v>
      </c>
      <c r="G205" s="347">
        <f t="shared" si="64"/>
        <v>2405</v>
      </c>
      <c r="H205" s="347">
        <f t="shared" si="64"/>
        <v>2674</v>
      </c>
      <c r="I205" s="367">
        <f t="shared" si="64"/>
        <v>2127</v>
      </c>
      <c r="J205" s="367">
        <f t="shared" si="64"/>
        <v>1727</v>
      </c>
      <c r="K205" s="367">
        <f t="shared" si="64"/>
        <v>1686</v>
      </c>
      <c r="L205" s="367">
        <f t="shared" si="64"/>
        <v>2537</v>
      </c>
      <c r="M205" s="347">
        <f t="shared" si="64"/>
        <v>1091</v>
      </c>
      <c r="N205" s="347">
        <f t="shared" si="64"/>
        <v>1258</v>
      </c>
      <c r="O205" s="348">
        <f t="shared" si="64"/>
        <v>807</v>
      </c>
    </row>
    <row r="206" spans="2:15" x14ac:dyDescent="0.25">
      <c r="B206" s="3" t="s">
        <v>61</v>
      </c>
    </row>
    <row r="207" spans="2:15" x14ac:dyDescent="0.25">
      <c r="B207" s="349" t="s">
        <v>75</v>
      </c>
    </row>
    <row r="208" spans="2:15" x14ac:dyDescent="0.25">
      <c r="B208" s="407" t="s">
        <v>76</v>
      </c>
    </row>
    <row r="209" spans="2:11" x14ac:dyDescent="0.25">
      <c r="B209" s="278" t="s">
        <v>52</v>
      </c>
      <c r="C209" s="350">
        <f>C68</f>
        <v>1221868</v>
      </c>
      <c r="G209" s="1" t="s">
        <v>37</v>
      </c>
      <c r="K209" s="351"/>
    </row>
    <row r="210" spans="2:11" x14ac:dyDescent="0.25">
      <c r="B210" s="278" t="s">
        <v>23</v>
      </c>
      <c r="C210" s="350">
        <f>C21</f>
        <v>957097</v>
      </c>
      <c r="G210" s="351">
        <f>C17</f>
        <v>21854</v>
      </c>
      <c r="H210" s="1" t="s">
        <v>70</v>
      </c>
    </row>
    <row r="211" spans="2:11" x14ac:dyDescent="0.25">
      <c r="B211" s="352" t="s">
        <v>28</v>
      </c>
      <c r="C211" s="353">
        <f>C7</f>
        <v>48671</v>
      </c>
    </row>
    <row r="212" spans="2:11" x14ac:dyDescent="0.25">
      <c r="C212" s="354">
        <f>SUM(C209:C211)</f>
        <v>2227636</v>
      </c>
    </row>
  </sheetData>
  <mergeCells count="4">
    <mergeCell ref="B2:O2"/>
    <mergeCell ref="B3:O3"/>
    <mergeCell ref="B133:O133"/>
    <mergeCell ref="B134:O134"/>
  </mergeCells>
  <dataValidations count="1">
    <dataValidation type="whole" operator="greaterThanOrEqual" allowBlank="1" showErrorMessage="1" errorTitle="Tipo de dato no válido" error="Debe de ingresar un número" sqref="K9:K16 E8:J16 D173:O177 D137:O145 D156:O160 D130:O132 D64:O66 D36:O41 D181:O189 D43:O44 D46:O51 D30:O34 D23:O28 D53:O55 D18:O21 D196:O205 D111:O114 D57:O62 D71:O74 D76:O79 L81:L85 D88:O92 L11:L16 D94:O97 D99:O102 D106:O109 D121:O124 D81:K84 M81:O84 D116:O119 D7:D16 L7:L9 E7:K7 M7:O16">
      <formula1>0</formula1>
    </dataValidation>
  </dataValidations>
  <printOptions horizontalCentered="1" verticalCentered="1"/>
  <pageMargins left="0" right="0" top="0.19685039370078741" bottom="0.19685039370078741" header="0" footer="0"/>
  <pageSetup paperSize="9" scale="57" fitToHeight="3" orientation="portrait" r:id="rId1"/>
  <headerFooter alignWithMargins="0"/>
  <rowBreaks count="2" manualBreakCount="2">
    <brk id="66" max="16383" man="1"/>
    <brk id="126" min="1" max="1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Laboratorio</vt:lpstr>
      <vt:lpstr>Laboratorio!Área_de_impresión</vt:lpstr>
    </vt:vector>
  </TitlesOfParts>
  <Company>disa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Juan Carlos Liviapoma Pacheco</cp:lastModifiedBy>
  <cp:lastPrinted>2025-01-31T20:08:28Z</cp:lastPrinted>
  <dcterms:created xsi:type="dcterms:W3CDTF">2007-02-06T20:16:50Z</dcterms:created>
  <dcterms:modified xsi:type="dcterms:W3CDTF">2025-04-02T14:55:01Z</dcterms:modified>
</cp:coreProperties>
</file>